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7945" windowHeight="12375"/>
  </bookViews>
  <sheets>
    <sheet name="Hoja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3D1EB734EA2A45E0BE5CD8577E88BD2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237865" y="3262630"/>
          <a:ext cx="14211300" cy="1066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46EF6D7AD15A4F3CB5B2318702FBED83" descr="wechat_2025-09-28_175644_00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173730" y="5293995"/>
          <a:ext cx="6534150" cy="6445250"/>
        </a:xfrm>
        <a:prstGeom prst="rect">
          <a:avLst/>
        </a:prstGeom>
      </xdr:spPr>
    </xdr:pic>
  </etc:cellImage>
  <etc:cellImage>
    <xdr:pic>
      <xdr:nvPicPr>
        <xdr:cNvPr id="7" name="ID_60FFA35BD1404A65B387D6B5BBBE971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55315" y="9258300"/>
          <a:ext cx="5514975" cy="478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B4CEDBD275AA4ADE92DC9F47A40D743F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86125" y="7359015"/>
          <a:ext cx="3876675" cy="4791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7B9A1769779D43E4A1EBF234417AB74B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143250" y="11252835"/>
          <a:ext cx="5553075" cy="6153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07067073ADB4405786D9CF46C46B1BB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143250" y="13331190"/>
          <a:ext cx="6381750" cy="6524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226F5A777F244417B6B40D6D5F5E0D86" descr="DK400 (6)"/>
        <xdr:cNvPicPr>
          <a:picLocks noChangeAspect="1"/>
        </xdr:cNvPicPr>
      </xdr:nvPicPr>
      <xdr:blipFill>
        <a:blip r:embed="rId7"/>
        <a:srcRect l="7890" t="13237" r="5207"/>
        <a:stretch>
          <a:fillRect/>
        </a:stretch>
      </xdr:blipFill>
      <xdr:spPr>
        <a:xfrm>
          <a:off x="3096260" y="3226435"/>
          <a:ext cx="3455670" cy="2296160"/>
        </a:xfrm>
        <a:prstGeom prst="rect">
          <a:avLst/>
        </a:prstGeom>
      </xdr:spPr>
    </xdr:pic>
  </etc:cellImage>
  <etc:cellImage>
    <xdr:pic>
      <xdr:nvPicPr>
        <xdr:cNvPr id="4" name="ID_62177519FFCC4A6498497AFD2883A2E0" descr="dfbcfbe19cb2138c8fd29b25948271d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101340" y="3267710"/>
          <a:ext cx="5647055" cy="10135870"/>
        </a:xfrm>
        <a:prstGeom prst="rect">
          <a:avLst/>
        </a:prstGeom>
      </xdr:spPr>
    </xdr:pic>
  </etc:cellImage>
  <etc:cellImage>
    <xdr:pic>
      <xdr:nvPicPr>
        <xdr:cNvPr id="5" name="ID_C96F58E60BB2454C9601291CE7062B92" descr="V5机器"/>
        <xdr:cNvPicPr/>
      </xdr:nvPicPr>
      <xdr:blipFill>
        <a:blip r:embed="rId9"/>
        <a:stretch>
          <a:fillRect/>
        </a:stretch>
      </xdr:blipFill>
      <xdr:spPr>
        <a:xfrm>
          <a:off x="0" y="0"/>
          <a:ext cx="3810000" cy="2847975"/>
        </a:xfrm>
        <a:prstGeom prst="rect">
          <a:avLst/>
        </a:prstGeom>
      </xdr:spPr>
    </xdr:pic>
  </etc:cellImage>
  <etc:cellImage>
    <xdr:pic>
      <xdr:nvPicPr>
        <xdr:cNvPr id="13" name="ID_8EB57CB7AD49407F8CC5CC1CA5D4A5B0" descr="泰派科75g"/>
        <xdr:cNvPicPr/>
      </xdr:nvPicPr>
      <xdr:blipFill>
        <a:blip r:embed="rId10"/>
        <a:stretch>
          <a:fillRect/>
        </a:stretch>
      </xdr:blipFill>
      <xdr:spPr>
        <a:xfrm>
          <a:off x="0" y="0"/>
          <a:ext cx="3771900" cy="2800350"/>
        </a:xfrm>
        <a:prstGeom prst="rect">
          <a:avLst/>
        </a:prstGeom>
      </xdr:spPr>
    </xdr:pic>
  </etc:cellImage>
  <etc:cellImage>
    <xdr:pic>
      <xdr:nvPicPr>
        <xdr:cNvPr id="6" name="ID_26B4220EE5EE408D9DD19B0FB36F4D72" descr="弱碱滤芯"/>
        <xdr:cNvPicPr/>
      </xdr:nvPicPr>
      <xdr:blipFill>
        <a:blip r:embed="rId11"/>
        <a:stretch>
          <a:fillRect/>
        </a:stretch>
      </xdr:blipFill>
      <xdr:spPr>
        <a:xfrm>
          <a:off x="0" y="0"/>
          <a:ext cx="3781425" cy="2800350"/>
        </a:xfrm>
        <a:prstGeom prst="rect">
          <a:avLst/>
        </a:prstGeom>
      </xdr:spPr>
    </xdr:pic>
  </etc:cellImage>
  <etc:cellImage>
    <xdr:pic>
      <xdr:nvPicPr>
        <xdr:cNvPr id="12" name="ID_962585932C0848778965BC7EEF098E41" descr="PP"/>
        <xdr:cNvPicPr/>
      </xdr:nvPicPr>
      <xdr:blipFill>
        <a:blip r:embed="rId12"/>
        <a:stretch>
          <a:fillRect/>
        </a:stretch>
      </xdr:blipFill>
      <xdr:spPr>
        <a:xfrm>
          <a:off x="0" y="0"/>
          <a:ext cx="3790950" cy="2847975"/>
        </a:xfrm>
        <a:prstGeom prst="rect">
          <a:avLst/>
        </a:prstGeom>
      </xdr:spPr>
    </xdr:pic>
  </etc:cellImage>
  <etc:cellImage>
    <xdr:pic>
      <xdr:nvPicPr>
        <xdr:cNvPr id="14" name="ID_5CD62E6A10054DCAAD46E106D512F21A" descr="t33"/>
        <xdr:cNvPicPr/>
      </xdr:nvPicPr>
      <xdr:blipFill>
        <a:blip r:embed="rId13"/>
        <a:stretch>
          <a:fillRect/>
        </a:stretch>
      </xdr:blipFill>
      <xdr:spPr>
        <a:xfrm>
          <a:off x="0" y="0"/>
          <a:ext cx="3771900" cy="2828925"/>
        </a:xfrm>
        <a:prstGeom prst="rect">
          <a:avLst/>
        </a:prstGeom>
      </xdr:spPr>
    </xdr:pic>
  </etc:cellImage>
  <etc:cellImage>
    <xdr:pic>
      <xdr:nvPicPr>
        <xdr:cNvPr id="15" name="ID_35E2B7219C014FCAAC4678644E129B22" descr="cto"/>
        <xdr:cNvPicPr/>
      </xdr:nvPicPr>
      <xdr:blipFill>
        <a:blip r:embed="rId14"/>
        <a:stretch>
          <a:fillRect/>
        </a:stretch>
      </xdr:blipFill>
      <xdr:spPr>
        <a:xfrm>
          <a:off x="0" y="0"/>
          <a:ext cx="3810000" cy="2838450"/>
        </a:xfrm>
        <a:prstGeom prst="rect">
          <a:avLst/>
        </a:prstGeom>
      </xdr:spPr>
    </xdr:pic>
  </etc:cellImage>
  <etc:cellImage>
    <xdr:pic>
      <xdr:nvPicPr>
        <xdr:cNvPr id="16" name="ID_396603E8D5CC439E8CF01194F8A95CFE" descr="gac"/>
        <xdr:cNvPicPr/>
      </xdr:nvPicPr>
      <xdr:blipFill>
        <a:blip r:embed="rId15"/>
        <a:stretch>
          <a:fillRect/>
        </a:stretch>
      </xdr:blipFill>
      <xdr:spPr>
        <a:xfrm>
          <a:off x="0" y="0"/>
          <a:ext cx="3810000" cy="2838450"/>
        </a:xfrm>
        <a:prstGeom prst="rect">
          <a:avLst/>
        </a:prstGeom>
      </xdr:spPr>
    </xdr:pic>
  </etc:cellImage>
  <etc:cellImage>
    <xdr:pic>
      <xdr:nvPicPr>
        <xdr:cNvPr id="17" name="ID_42F35F9365F14FEC834CF18B388EEBAF" descr="汇通75"/>
        <xdr:cNvPicPr/>
      </xdr:nvPicPr>
      <xdr:blipFill>
        <a:blip r:embed="rId16"/>
        <a:stretch>
          <a:fillRect/>
        </a:stretch>
      </xdr:blipFill>
      <xdr:spPr>
        <a:xfrm>
          <a:off x="0" y="0"/>
          <a:ext cx="3800475" cy="2838450"/>
        </a:xfrm>
        <a:prstGeom prst="rect">
          <a:avLst/>
        </a:prstGeom>
      </xdr:spPr>
    </xdr:pic>
  </etc:cellImage>
  <etc:cellImage>
    <xdr:pic>
      <xdr:nvPicPr>
        <xdr:cNvPr id="18" name="ID_2EFB22B2F8524E74BCEBAFEF3A141930" descr="702"/>
        <xdr:cNvPicPr/>
      </xdr:nvPicPr>
      <xdr:blipFill>
        <a:blip r:embed="rId17"/>
        <a:stretch>
          <a:fillRect/>
        </a:stretch>
      </xdr:blipFill>
      <xdr:spPr>
        <a:xfrm>
          <a:off x="0" y="0"/>
          <a:ext cx="3829050" cy="2800350"/>
        </a:xfrm>
        <a:prstGeom prst="rect">
          <a:avLst/>
        </a:prstGeom>
      </xdr:spPr>
    </xdr:pic>
  </etc:cellImage>
  <etc:cellImage>
    <xdr:pic>
      <xdr:nvPicPr>
        <xdr:cNvPr id="19" name="ID_85D374AD8B674C88A8220C223DC93E79" descr="4040"/>
        <xdr:cNvPicPr/>
      </xdr:nvPicPr>
      <xdr:blipFill>
        <a:blip r:embed="rId18"/>
        <a:stretch>
          <a:fillRect/>
        </a:stretch>
      </xdr:blipFill>
      <xdr:spPr>
        <a:xfrm>
          <a:off x="0" y="0"/>
          <a:ext cx="3781425" cy="2819400"/>
        </a:xfrm>
        <a:prstGeom prst="rect">
          <a:avLst/>
        </a:prstGeom>
      </xdr:spPr>
    </xdr:pic>
  </etc:cellImage>
  <etc:cellImage>
    <xdr:pic>
      <xdr:nvPicPr>
        <xdr:cNvPr id="20" name="ID_B43FA7F94A314505BB2BA64B8F9DD950" descr="t33"/>
        <xdr:cNvPicPr/>
      </xdr:nvPicPr>
      <xdr:blipFill>
        <a:blip r:embed="rId13"/>
        <a:stretch>
          <a:fillRect/>
        </a:stretch>
      </xdr:blipFill>
      <xdr:spPr>
        <a:xfrm>
          <a:off x="0" y="0"/>
          <a:ext cx="3771900" cy="2828925"/>
        </a:xfrm>
        <a:prstGeom prst="rect">
          <a:avLst/>
        </a:prstGeom>
      </xdr:spPr>
    </xdr:pic>
  </etc:cellImage>
  <etc:cellImage>
    <xdr:pic>
      <xdr:nvPicPr>
        <xdr:cNvPr id="21" name="ID_8ADCB2604FAA4C2BBDA3A40AD5834831" descr="弱碱滤芯"/>
        <xdr:cNvPicPr/>
      </xdr:nvPicPr>
      <xdr:blipFill>
        <a:blip r:embed="rId11"/>
        <a:stretch>
          <a:fillRect/>
        </a:stretch>
      </xdr:blipFill>
      <xdr:spPr>
        <a:xfrm>
          <a:off x="0" y="0"/>
          <a:ext cx="3781425" cy="28003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<sst xmlns="http://schemas.openxmlformats.org/spreadsheetml/2006/main" count="597" uniqueCount="356">
  <si>
    <t>PACKING LIST</t>
  </si>
  <si>
    <t>SHIPPER：
- GLOBAL SHOP INTERNATIONAL COMPANY LIMITED
- ADDRESS: ROOM 8038/E EASEY COMMERCTATBUILDING 253-261 HENNESSY ROADWAN CHAIHONG KONG
- TLF: +86 15355341017
- EMAIL: MVILLEGAS@PROBUSINESS.PE</t>
  </si>
  <si>
    <t>TOTAL BOX</t>
  </si>
  <si>
    <t>CBM TOTAL</t>
  </si>
  <si>
    <t>WEIGHT TOTAL</t>
  </si>
  <si>
    <t xml:space="preserve">1. Keys  
2. Drinking troughs for chickens  
3. Bathroom support 
4. Adjustable steel clamp 
2. Decorative butterflies </t>
  </si>
  <si>
    <t>CONSIGNEE:  PRO MUNDO COMEX S.A.C
RUC: 20612452432
ADDRESS: JR. ALEXANDER VON HUMBOLDT NRO. 1091 DPTO 16 INT. 4 URB. EL PORVENIR LIMA - LIMA. 
EMAIL: MVALLE@PROBUSINESS.PE</t>
  </si>
  <si>
    <t>Supplier Code 
供应商编码</t>
  </si>
  <si>
    <t>Product pic 产品照片</t>
  </si>
  <si>
    <t>English Product Name 英文品名</t>
  </si>
  <si>
    <t>Chinese Product Name 中文品名</t>
  </si>
  <si>
    <t>Item number 货号</t>
  </si>
  <si>
    <t>Material 材料</t>
  </si>
  <si>
    <t>Pieces per carton 
数量/每件</t>
  </si>
  <si>
    <t>Cartons Qty 件数</t>
  </si>
  <si>
    <t>Total Pieces 总数</t>
  </si>
  <si>
    <t>Carton CBM 单箱体积</t>
  </si>
  <si>
    <t>Total CBM  总体积</t>
  </si>
  <si>
    <t>Carton GW (Kg) 单箱毛重</t>
  </si>
  <si>
    <t xml:space="preserve"> Total GW (kg) 总毛重</t>
  </si>
  <si>
    <t>SLRI90-16</t>
  </si>
  <si>
    <t>Baby Standing Bath Rack</t>
  </si>
  <si>
    <t>婴儿站立浴架</t>
  </si>
  <si>
    <t>WDF-2670</t>
  </si>
  <si>
    <t>PP＋TPE</t>
  </si>
  <si>
    <t>ROQU17-1</t>
  </si>
  <si>
    <t>Motherboard H61</t>
  </si>
  <si>
    <t>台式电脑主板</t>
  </si>
  <si>
    <t>H61</t>
  </si>
  <si>
    <t>PCB</t>
  </si>
  <si>
    <t>Graphic Card GT730 4GB DDR5</t>
  </si>
  <si>
    <t>电脑显卡</t>
  </si>
  <si>
    <t>GT730</t>
  </si>
  <si>
    <t>ROQU17-2</t>
  </si>
  <si>
    <t>HARD DISK ENCLOSURE</t>
  </si>
  <si>
    <t>硬盘盒</t>
  </si>
  <si>
    <t>TNP02</t>
  </si>
  <si>
    <t>铝合金</t>
  </si>
  <si>
    <t>100PCS</t>
  </si>
  <si>
    <t>U25Q730M-BP</t>
  </si>
  <si>
    <t>塑胶</t>
  </si>
  <si>
    <t>10000PCS</t>
  </si>
  <si>
    <t>ROQU17-3</t>
  </si>
  <si>
    <t>computer case fan</t>
  </si>
  <si>
    <t xml:space="preserve">    电脑机箱风扇</t>
  </si>
  <si>
    <t>LC-200A</t>
  </si>
  <si>
    <t>塑料+铜</t>
  </si>
  <si>
    <t xml:space="preserve">JEAN16-1 </t>
  </si>
  <si>
    <t>830 hole breadboard kit</t>
  </si>
  <si>
    <t>830面包板套件</t>
  </si>
  <si>
    <t>TW-402</t>
  </si>
  <si>
    <t>塑料，橡胶，金属</t>
  </si>
  <si>
    <t>RP2040 development board kit</t>
  </si>
  <si>
    <t>RP2040开发板套件</t>
  </si>
  <si>
    <t>TW-412</t>
  </si>
  <si>
    <t xml:space="preserve">1602 LCD </t>
  </si>
  <si>
    <t>1602液晶模块</t>
  </si>
  <si>
    <t>TW-105</t>
  </si>
  <si>
    <t>树脂，金属</t>
  </si>
  <si>
    <t xml:space="preserve">1602 LCD with I2C </t>
  </si>
  <si>
    <t>1602液晶模块带I2C</t>
  </si>
  <si>
    <t>TW-106</t>
  </si>
  <si>
    <t>MEGA 2560 RFID Beginner Learning Kit</t>
  </si>
  <si>
    <t>MEGA 2560 RFID 入门学习套件</t>
  </si>
  <si>
    <t>TW-421</t>
  </si>
  <si>
    <t>UNO R3 Super Kit</t>
  </si>
  <si>
    <t>UNOR3 超级套件</t>
  </si>
  <si>
    <t>TW-411</t>
  </si>
  <si>
    <t>JEAN16-2</t>
  </si>
  <si>
    <t>E-scooter</t>
  </si>
  <si>
    <t>电动滑板车</t>
  </si>
  <si>
    <t>X7</t>
  </si>
  <si>
    <t>PEYA16-2</t>
  </si>
  <si>
    <t>Guitar Tuner</t>
  </si>
  <si>
    <t>校音器</t>
  </si>
  <si>
    <t>FT-12C</t>
  </si>
  <si>
    <t>plastic</t>
  </si>
  <si>
    <t>CRES90-16</t>
  </si>
  <si>
    <t>Relay board,Mirle_DC24V5AAC200V</t>
  </si>
  <si>
    <t>继电器板,盟立_DC24V/5AAC200V</t>
  </si>
  <si>
    <t>AxialFlowFan,130FLJ2-2N</t>
  </si>
  <si>
    <t>轴流风机,新捷飞_130FLJ2-2N</t>
  </si>
  <si>
    <t>JHFR16-1</t>
  </si>
  <si>
    <t>BUSHING</t>
  </si>
  <si>
    <t>衬套</t>
  </si>
  <si>
    <t>48655-12170</t>
  </si>
  <si>
    <t>铁+橡胶</t>
  </si>
  <si>
    <t>48655-02080</t>
  </si>
  <si>
    <t>48655-0D080</t>
  </si>
  <si>
    <t>48655-0D140</t>
  </si>
  <si>
    <t>48654-0K040</t>
  </si>
  <si>
    <t>48655-0K040</t>
  </si>
  <si>
    <t>48655-0K080</t>
  </si>
  <si>
    <t>48654-0K080</t>
  </si>
  <si>
    <t>48655-BZ120</t>
  </si>
  <si>
    <t>48655-0D060</t>
  </si>
  <si>
    <t>JHQU17-1</t>
  </si>
  <si>
    <t>56mm thermal label&amp;receipt printer HOP-HL2200B</t>
  </si>
  <si>
    <t>56mm热敏标签小票打印机  HOP-HL2200B</t>
  </si>
  <si>
    <t>Plastic</t>
  </si>
  <si>
    <t>80mm thermal receipt printer HOP-E300</t>
  </si>
  <si>
    <t>80mm热敏小票打印机 HOP-E300</t>
  </si>
  <si>
    <t>JHQU17-3</t>
  </si>
  <si>
    <t>7pcs car wash kit</t>
  </si>
  <si>
    <t>洗车7件套</t>
  </si>
  <si>
    <t>CAR WASH KIT</t>
  </si>
  <si>
    <t>PP, microfiber, sponge</t>
  </si>
  <si>
    <t>ALFR16-1</t>
  </si>
  <si>
    <t>skid steer breaker hammer</t>
  </si>
  <si>
    <t>滑移装载机用破碎锤</t>
  </si>
  <si>
    <t>Q345B</t>
  </si>
  <si>
    <t>Motor</t>
  </si>
  <si>
    <t>斜角清扫器用马达</t>
  </si>
  <si>
    <t>JOVI17-1</t>
  </si>
  <si>
    <t>Gas pizza oven</t>
  </si>
  <si>
    <t>燃气披萨炉</t>
  </si>
  <si>
    <t>不锈钢</t>
  </si>
  <si>
    <t xml:space="preserve">MASE13-2 </t>
  </si>
  <si>
    <t>MOTOR</t>
  </si>
  <si>
    <t>电机</t>
  </si>
  <si>
    <t>xf40</t>
  </si>
  <si>
    <t>MOTOR WITH WHEEL</t>
  </si>
  <si>
    <t>电机编圈</t>
  </si>
  <si>
    <t>CONTROLLER</t>
  </si>
  <si>
    <t>控制器</t>
  </si>
  <si>
    <t>KT48ZWSRL-XFCF01</t>
  </si>
  <si>
    <t>DISPLAY</t>
  </si>
  <si>
    <t>仪表</t>
  </si>
  <si>
    <t>LCD3</t>
  </si>
  <si>
    <t>塑料</t>
  </si>
  <si>
    <t>THROTTLE</t>
  </si>
  <si>
    <t>指拨把</t>
  </si>
  <si>
    <t>21x</t>
  </si>
  <si>
    <t>BRAKE LEVER</t>
  </si>
  <si>
    <t>刹把</t>
  </si>
  <si>
    <t>106-pdd</t>
  </si>
  <si>
    <t>PAS</t>
  </si>
  <si>
    <t>助力</t>
  </si>
  <si>
    <t>kt-v12</t>
  </si>
  <si>
    <t>CABLE</t>
  </si>
  <si>
    <t>线束</t>
  </si>
  <si>
    <t>/</t>
  </si>
  <si>
    <t>LITHIUM BATTERY CHARGER</t>
  </si>
  <si>
    <t>锂电池充电器</t>
  </si>
  <si>
    <t>LITHIUM BATTERY</t>
  </si>
  <si>
    <t>锂电池</t>
  </si>
  <si>
    <t>dp-7</t>
  </si>
  <si>
    <t>RIM</t>
  </si>
  <si>
    <t>车圈</t>
  </si>
  <si>
    <t>p25de</t>
  </si>
  <si>
    <t>SPOKE</t>
  </si>
  <si>
    <t>辐条</t>
  </si>
  <si>
    <t>铁</t>
  </si>
  <si>
    <t>MASE13-1</t>
  </si>
  <si>
    <t>electric bicycles</t>
  </si>
  <si>
    <t>电动自行车</t>
  </si>
  <si>
    <t>DK400</t>
  </si>
  <si>
    <t>碳钢 carbon steel</t>
  </si>
  <si>
    <t>ANME17-1</t>
  </si>
  <si>
    <t>3-level cart</t>
  </si>
  <si>
    <t>三层推车</t>
  </si>
  <si>
    <t>W08</t>
  </si>
  <si>
    <t>Intraoral scanner trolley</t>
  </si>
  <si>
    <t>口扫推车</t>
  </si>
  <si>
    <t>W317</t>
  </si>
  <si>
    <t>CAPI16-1</t>
  </si>
  <si>
    <t>Carrying case</t>
  </si>
  <si>
    <t>收纳包</t>
  </si>
  <si>
    <t>oxford cloth</t>
  </si>
  <si>
    <t>Screen Protector</t>
  </si>
  <si>
    <t>钢化膜</t>
  </si>
  <si>
    <t>glass</t>
  </si>
  <si>
    <t>CAPI16-2</t>
  </si>
  <si>
    <t>laptop case</t>
  </si>
  <si>
    <t>平板保护壳</t>
  </si>
  <si>
    <t>MCA13.3</t>
  </si>
  <si>
    <t>PC</t>
  </si>
  <si>
    <t>MCA13.6</t>
  </si>
  <si>
    <t>tablet case</t>
  </si>
  <si>
    <t>SMS9FE</t>
  </si>
  <si>
    <t>PU+TPU</t>
  </si>
  <si>
    <t>IPA16</t>
  </si>
  <si>
    <t>ANHA17-1</t>
  </si>
  <si>
    <t>laser welding machine</t>
  </si>
  <si>
    <t>激光焊接机</t>
  </si>
  <si>
    <t>H001</t>
  </si>
  <si>
    <t>ROCOQ17-1</t>
  </si>
  <si>
    <t>chicken nipple drinker PH-28</t>
  </si>
  <si>
    <t>鸡用饮水吊杯</t>
  </si>
  <si>
    <t>PH-28</t>
  </si>
  <si>
    <t>塑料+不锈钢</t>
  </si>
  <si>
    <t>chicken drinker cup PH-52</t>
  </si>
  <si>
    <t>鸡用饮水器</t>
  </si>
  <si>
    <t>PH-21</t>
  </si>
  <si>
    <t>DIPU17-1</t>
  </si>
  <si>
    <t>3000ml Borosilicate glass Coffee Maker</t>
  </si>
  <si>
    <t>3000ml黑色大木架冰滴壶</t>
  </si>
  <si>
    <t>无</t>
  </si>
  <si>
    <t>玻璃+实木+不锈钢</t>
  </si>
  <si>
    <t>3001ml Borosilicate glass Coffee Maker( just glass parts+faucet)</t>
  </si>
  <si>
    <t>3000ml黑色大木架冰滴壶玻璃配件</t>
  </si>
  <si>
    <t>玻璃+不锈钢</t>
  </si>
  <si>
    <t>JHQU17-2</t>
  </si>
  <si>
    <t>potato cutting machine</t>
  </si>
  <si>
    <t>土豆切片机</t>
  </si>
  <si>
    <t>HJ-SQC100</t>
  </si>
  <si>
    <t>4pcs/ctn</t>
  </si>
  <si>
    <t>20pcs</t>
  </si>
  <si>
    <t>JEGO17-1</t>
  </si>
  <si>
    <t>Germany Type Hose Clamp</t>
  </si>
  <si>
    <t>德式喉箍</t>
  </si>
  <si>
    <t>10-16</t>
  </si>
  <si>
    <t>12-20</t>
  </si>
  <si>
    <t>16-27</t>
  </si>
  <si>
    <t>20-32</t>
  </si>
  <si>
    <t>25-40</t>
  </si>
  <si>
    <t>30-45</t>
  </si>
  <si>
    <t>32-50</t>
  </si>
  <si>
    <t>40-60</t>
  </si>
  <si>
    <t>CS17-2025-CREPE</t>
  </si>
  <si>
    <t>28# Navy Blue Twist interlock</t>
  </si>
  <si>
    <t>28#藏青爽爽麻</t>
  </si>
  <si>
    <t>Chemical fiber</t>
  </si>
  <si>
    <t>07# bleach Twist interlock</t>
  </si>
  <si>
    <t>07#漂白爽爽麻</t>
  </si>
  <si>
    <t>09# Military GreenTwist interlock</t>
  </si>
  <si>
    <t>09#军绿爽爽麻</t>
  </si>
  <si>
    <t>10# Jujube Red Twist interlock</t>
  </si>
  <si>
    <t>10#枣红爽爽麻</t>
  </si>
  <si>
    <t>11# purple-red Twist interlock</t>
  </si>
  <si>
    <t>11#紫红爽爽麻</t>
  </si>
  <si>
    <t>12# Blue-green Twist interlock</t>
  </si>
  <si>
    <t>12#蓝绿爽爽麻</t>
  </si>
  <si>
    <t>13# Azure Blue Twist interlock</t>
  </si>
  <si>
    <t>13#宝蓝爽爽麻</t>
  </si>
  <si>
    <t>16# Brown Twist interlock</t>
  </si>
  <si>
    <t>16#棕色爽爽麻</t>
  </si>
  <si>
    <t>17# Jujube Red Twist interlock</t>
  </si>
  <si>
    <t>17#枣红爽爽麻</t>
  </si>
  <si>
    <t xml:space="preserve"> 29# dark brown Twist interlock</t>
  </si>
  <si>
    <t>29#咖色 爽爽麻</t>
  </si>
  <si>
    <t>42# dark red Twist interlock</t>
  </si>
  <si>
    <t>42#深红 爽爽麻</t>
  </si>
  <si>
    <t>46# dark pink Twist interlock</t>
  </si>
  <si>
    <t>46#暗粉 爽爽麻</t>
  </si>
  <si>
    <t>53# burgundy Twist interlock</t>
  </si>
  <si>
    <t>53#酒红 爽爽麻</t>
  </si>
  <si>
    <t>59# Deep Green Twist interlock</t>
  </si>
  <si>
    <t>59#深绿爽爽麻</t>
  </si>
  <si>
    <t>61# lake blue Twist interlock</t>
  </si>
  <si>
    <t xml:space="preserve">61#兰色 爽爽麻 </t>
  </si>
  <si>
    <t>70# classic blue Twist interlock</t>
  </si>
  <si>
    <t>70#经典蓝 爽爽麻</t>
  </si>
  <si>
    <t>56# light blue Twist interlock</t>
  </si>
  <si>
    <t>56#浅蓝 爽爽麻</t>
  </si>
  <si>
    <t>45# medium khaki Twist interlock</t>
  </si>
  <si>
    <t>45#中卡其爽爽麻</t>
  </si>
  <si>
    <t>04# red Twist interlock</t>
  </si>
  <si>
    <t>04#大红 爽爽麻</t>
  </si>
  <si>
    <t>66# powder blue Twist interlock</t>
  </si>
  <si>
    <t>66#粉蓝 爽爽麻</t>
  </si>
  <si>
    <t xml:space="preserve">CS17-2025-T.CORE </t>
  </si>
  <si>
    <t>Terciopelo Koreano</t>
  </si>
  <si>
    <t>8017#韩国绒染色压花</t>
  </si>
  <si>
    <t>TERCIOPELO COREANO NEGRO</t>
  </si>
  <si>
    <t>Polyester 95% spandex 5%</t>
  </si>
  <si>
    <t>TERCIOPELO COREANO 4# Dark Blue</t>
  </si>
  <si>
    <t>TERCIOPELO COREANO 5# Dark Green</t>
  </si>
  <si>
    <t>TERCIOPELO COREANO 15# Dark Green</t>
  </si>
  <si>
    <t>TERCIOPELO COREANO 19# Blue</t>
  </si>
  <si>
    <t>TERCIOPELO COREANO 33# Dark Red</t>
  </si>
  <si>
    <t>TERCIOPELO COREANO 41# Dark Red</t>
  </si>
  <si>
    <t>TERCIOPELO COREANO Purple;</t>
  </si>
  <si>
    <t>TERCIOPELO COREANO bright green</t>
  </si>
  <si>
    <t>TERCIOPELO COREANO deep purple</t>
  </si>
  <si>
    <t>TERCIOPELO COREANO plum red</t>
  </si>
  <si>
    <t>8014#韩国绒染色</t>
  </si>
  <si>
    <t>REBA17-1</t>
  </si>
  <si>
    <t>KEY BLANK</t>
  </si>
  <si>
    <t>钥匙胚</t>
  </si>
  <si>
    <t>TRX1</t>
  </si>
  <si>
    <t>铜</t>
  </si>
  <si>
    <t>JEIN17-1</t>
  </si>
  <si>
    <t>D4D/D4E Track link for Bulldozer 35L</t>
  </si>
  <si>
    <t>D4D/D4E推土机链条35L</t>
  </si>
  <si>
    <t>RS001</t>
  </si>
  <si>
    <t>100%  steel 钢铁</t>
  </si>
  <si>
    <t>Track bolt and nut for D4D/D4E Bulldozer</t>
  </si>
  <si>
    <t>D4D/D4E推土机链板螺丝</t>
  </si>
  <si>
    <t>RS002</t>
  </si>
  <si>
    <t>1R 0739 Filter</t>
  </si>
  <si>
    <t>1R 0739 过滤器</t>
  </si>
  <si>
    <t>RS003</t>
  </si>
  <si>
    <t>尼龙外壳+玻璃纤维</t>
  </si>
  <si>
    <t>ANVA17-1</t>
  </si>
  <si>
    <t>Decorative butterflies.</t>
  </si>
  <si>
    <t>装饰蝴蝶</t>
  </si>
  <si>
    <t>塑料+铁+LDE灯</t>
  </si>
  <si>
    <t>JHPA17-1</t>
  </si>
  <si>
    <t>5-stage
RO system
（DUPONT）</t>
  </si>
  <si>
    <t>OEM 5级75GPD反渗透机器</t>
  </si>
  <si>
    <t>V5251015</t>
  </si>
  <si>
    <t>10-inch Pin- Hole PP Cotton
Cartridge</t>
  </si>
  <si>
    <t>OEM 10英寸针刺PP棉</t>
  </si>
  <si>
    <t>PP251015</t>
  </si>
  <si>
    <t>食品级聚丙烯材料</t>
  </si>
  <si>
    <t>10-inch Coal- based Activated
Carbon
Iodine Value≤
350</t>
  </si>
  <si>
    <t>OEM 10英寸GAC滤芯颗粒活性炭</t>
  </si>
  <si>
    <t>GAC251015</t>
  </si>
  <si>
    <t>煤基活性炭</t>
  </si>
  <si>
    <t>OEM 10英寸压缩CTO碳</t>
  </si>
  <si>
    <t>CTO251015</t>
  </si>
  <si>
    <t>Post-T33 Sintered Activated Carbon Material: Jacobacci Coconut Shell Activated Carbon                     (Iodine Value≥1050)</t>
  </si>
  <si>
    <t>OEM 2.5x10英寸T33椰子壳后置碳</t>
  </si>
  <si>
    <t>T33251015</t>
  </si>
  <si>
    <t>烧结碳棒</t>
  </si>
  <si>
    <t>Weakly Alkaline
Filter Cartridge</t>
  </si>
  <si>
    <t>OEM 2.5x10英寸后矿物酸碱滤芯</t>
  </si>
  <si>
    <t>MFC251015</t>
  </si>
  <si>
    <t>弱碱性滤芯</t>
  </si>
  <si>
    <t>DUPONT- Taptec 75              1812-75G</t>
  </si>
  <si>
    <t>泰派科1812-75G反渗透膜</t>
  </si>
  <si>
    <t>TP251015</t>
  </si>
  <si>
    <t>RO膜</t>
  </si>
  <si>
    <t>VONTRON/
1812-75G</t>
  </si>
  <si>
    <t>汇通1812-75G反渗透膜</t>
  </si>
  <si>
    <t>EC251015</t>
  </si>
  <si>
    <t>3-1/4-inch OD</t>
  </si>
  <si>
    <t>702三通接头/三头2分</t>
  </si>
  <si>
    <t>JT251015</t>
  </si>
  <si>
    <t>聚甲醛</t>
  </si>
  <si>
    <t>1/4-inch OD
1/4-inch OD</t>
  </si>
  <si>
    <t>4040弯头/两头2分</t>
  </si>
  <si>
    <t>PEYA16-1</t>
  </si>
  <si>
    <t>30 INCH GUITAR</t>
  </si>
  <si>
    <t>30寸吉他</t>
  </si>
  <si>
    <t>30 inch</t>
  </si>
  <si>
    <t>wood</t>
  </si>
  <si>
    <t>KARE16-1</t>
  </si>
  <si>
    <t>Children's tricycle stroller</t>
  </si>
  <si>
    <t>儿童三轮推车</t>
  </si>
  <si>
    <t>XY-TC</t>
  </si>
  <si>
    <t>PP+STEEL</t>
  </si>
  <si>
    <t>JHAL90-16</t>
  </si>
  <si>
    <t>Semi automatic corking machine</t>
  </si>
  <si>
    <t>半自动封口机</t>
  </si>
  <si>
    <t>YG-2</t>
  </si>
  <si>
    <t>碳钢+不锈钢</t>
  </si>
  <si>
    <t>YG-3</t>
  </si>
  <si>
    <t>Semi automatic labeling machine</t>
  </si>
  <si>
    <t>半自动贴标机</t>
  </si>
  <si>
    <t>LB-50</t>
  </si>
  <si>
    <t>Armando</t>
  </si>
  <si>
    <t>air blower</t>
  </si>
  <si>
    <t>吹风机</t>
  </si>
  <si>
    <t>y-45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</si>
</sst>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9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&quot;TOTAL BOX&quot;\ 0"/>
    <numFmt numFmtId="177" formatCode="&quot;TOTAL CBM&quot;\ 0.00"/>
    <numFmt numFmtId="178" formatCode="&quot;TOTAL WEIGHT&quot;\ 0.00"/>
    <numFmt numFmtId="179" formatCode="0.000_ "/>
    <numFmt numFmtId="180" formatCode="0.0_ "/>
  </numFmts>
  <fonts count="40">
    <font>
      <sz val="12"/>
      <color theme="1"/>
      <name val="等线"/>
      <charset val="134"/>
      <scheme val="minor"/>
    </font>
    <font>
      <sz val="18"/>
      <color theme="1"/>
      <name val="仿宋"/>
      <charset val="134"/>
    </font>
    <font>
      <sz val="18"/>
      <color theme="1"/>
      <name val="等线"/>
      <charset val="134"/>
      <scheme val="minor"/>
    </font>
    <font>
      <sz val="18"/>
      <name val="仿宋"/>
      <charset val="134"/>
    </font>
    <font>
      <sz val="20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1"/>
      <color theme="1"/>
      <name val="等线"/>
      <charset val="134"/>
      <scheme val="minor"/>
    </font>
    <font>
      <b/>
      <sz val="16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18"/>
      <color rgb="FFFF0000"/>
      <name val="等线"/>
      <charset val="134"/>
      <scheme val="minor"/>
    </font>
    <font>
      <b/>
      <sz val="16"/>
      <color rgb="FFFF0000"/>
      <name val="等线"/>
      <charset val="134"/>
      <scheme val="minor"/>
    </font>
    <font>
      <b/>
      <sz val="16"/>
      <name val="等线"/>
      <charset val="134"/>
      <scheme val="minor"/>
    </font>
    <font>
      <sz val="18"/>
      <name val="Times New Roman"/>
      <charset val="0"/>
    </font>
    <font>
      <b/>
      <sz val="18"/>
      <color theme="1"/>
      <name val="等线"/>
      <charset val="134"/>
      <scheme val="minor"/>
    </font>
    <font>
      <sz val="18"/>
      <color rgb="FF222222"/>
      <name val="等线"/>
      <charset val="134"/>
      <scheme val="minor"/>
    </font>
    <font>
      <sz val="18"/>
      <color rgb="FF000000"/>
      <name val="等线"/>
      <charset val="134"/>
      <scheme val="minor"/>
    </font>
    <font>
      <b/>
      <sz val="20"/>
      <color theme="1"/>
      <name val="微软雅黑"/>
      <charset val="134"/>
    </font>
    <font>
      <b/>
      <sz val="20"/>
      <color theme="1"/>
      <name val="等线"/>
      <charset val="134"/>
      <scheme val="minor"/>
    </font>
    <font>
      <b/>
      <sz val="18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0" tint="-0.1499679555650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40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3" fontId="6" fillId="0" borderId="0" applyFont="0" applyFill="0" applyBorder="0" applyAlignment="0" applyProtection="0">
      <alignment vertical="center"/>
    </xf>
    <xf numFmtId="44" fontId="6" fillId="0" borderId="0" applyFont="0" applyFill="0" applyBorder="0" applyAlignment="0" applyProtection="0">
      <alignment vertical="center"/>
    </xf>
    <xf numFmtId="9" fontId="6" fillId="0" borderId="0" applyFont="0" applyFill="0" applyBorder="0" applyAlignment="0" applyProtection="0">
      <alignment vertical="center"/>
    </xf>
    <xf numFmtId="41" fontId="6" fillId="0" borderId="0" applyFont="0" applyFill="0" applyBorder="0" applyAlignment="0" applyProtection="0">
      <alignment vertical="center"/>
    </xf>
    <xf numFmtId="42" fontId="6" fillId="0" borderId="0" applyFon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6" fillId="7" borderId="32" applyNumberFormat="0" applyFont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33" applyNumberFormat="0" applyFill="0" applyAlignment="0" applyProtection="0">
      <alignment vertical="center"/>
    </xf>
    <xf numFmtId="0" fontId="27" fillId="0" borderId="33" applyNumberFormat="0" applyFill="0" applyAlignment="0" applyProtection="0">
      <alignment vertical="center"/>
    </xf>
    <xf numFmtId="0" fontId="28" fillId="0" borderId="34" applyNumberFormat="0" applyFill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8" borderId="35" applyNumberFormat="0" applyAlignment="0" applyProtection="0">
      <alignment vertical="center"/>
    </xf>
    <xf numFmtId="0" fontId="30" fillId="9" borderId="36" applyNumberFormat="0" applyAlignment="0" applyProtection="0">
      <alignment vertical="center"/>
    </xf>
    <xf numFmtId="0" fontId="31" fillId="9" borderId="35" applyNumberFormat="0" applyAlignment="0" applyProtection="0">
      <alignment vertical="center"/>
    </xf>
    <xf numFmtId="0" fontId="32" fillId="10" borderId="37" applyNumberFormat="0" applyAlignment="0" applyProtection="0">
      <alignment vertical="center"/>
    </xf>
    <xf numFmtId="0" fontId="33" fillId="0" borderId="38" applyNumberFormat="0" applyFill="0" applyAlignment="0" applyProtection="0">
      <alignment vertical="center"/>
    </xf>
    <xf numFmtId="0" fontId="34" fillId="0" borderId="39" applyNumberFormat="0" applyFill="0" applyAlignment="0" applyProtection="0">
      <alignment vertical="center"/>
    </xf>
    <xf numFmtId="0" fontId="35" fillId="11" borderId="0" applyNumberFormat="0" applyBorder="0" applyAlignment="0" applyProtection="0">
      <alignment vertical="center"/>
    </xf>
    <xf numFmtId="0" fontId="36" fillId="12" borderId="0" applyNumberFormat="0" applyBorder="0" applyAlignment="0" applyProtection="0">
      <alignment vertical="center"/>
    </xf>
    <xf numFmtId="0" fontId="37" fillId="13" borderId="0" applyNumberFormat="0" applyBorder="0" applyAlignment="0" applyProtection="0">
      <alignment vertical="center"/>
    </xf>
    <xf numFmtId="0" fontId="38" fillId="14" borderId="0" applyNumberFormat="0" applyBorder="0" applyAlignment="0" applyProtection="0">
      <alignment vertical="center"/>
    </xf>
    <xf numFmtId="0" fontId="39" fillId="15" borderId="0" applyNumberFormat="0" applyBorder="0" applyAlignment="0" applyProtection="0">
      <alignment vertical="center"/>
    </xf>
    <xf numFmtId="0" fontId="39" fillId="16" borderId="0" applyNumberFormat="0" applyBorder="0" applyAlignment="0" applyProtection="0">
      <alignment vertical="center"/>
    </xf>
    <xf numFmtId="0" fontId="38" fillId="17" borderId="0" applyNumberFormat="0" applyBorder="0" applyAlignment="0" applyProtection="0">
      <alignment vertical="center"/>
    </xf>
    <xf numFmtId="0" fontId="38" fillId="3" borderId="0" applyNumberFormat="0" applyBorder="0" applyAlignment="0" applyProtection="0">
      <alignment vertical="center"/>
    </xf>
    <xf numFmtId="0" fontId="39" fillId="18" borderId="0" applyNumberFormat="0" applyBorder="0" applyAlignment="0" applyProtection="0">
      <alignment vertical="center"/>
    </xf>
    <xf numFmtId="0" fontId="39" fillId="19" borderId="0" applyNumberFormat="0" applyBorder="0" applyAlignment="0" applyProtection="0">
      <alignment vertical="center"/>
    </xf>
    <xf numFmtId="0" fontId="38" fillId="20" borderId="0" applyNumberFormat="0" applyBorder="0" applyAlignment="0" applyProtection="0">
      <alignment vertical="center"/>
    </xf>
    <xf numFmtId="0" fontId="38" fillId="21" borderId="0" applyNumberFormat="0" applyBorder="0" applyAlignment="0" applyProtection="0">
      <alignment vertical="center"/>
    </xf>
    <xf numFmtId="0" fontId="39" fillId="22" borderId="0" applyNumberFormat="0" applyBorder="0" applyAlignment="0" applyProtection="0">
      <alignment vertical="center"/>
    </xf>
    <xf numFmtId="0" fontId="39" fillId="23" borderId="0" applyNumberFormat="0" applyBorder="0" applyAlignment="0" applyProtection="0">
      <alignment vertical="center"/>
    </xf>
    <xf numFmtId="0" fontId="38" fillId="24" borderId="0" applyNumberFormat="0" applyBorder="0" applyAlignment="0" applyProtection="0">
      <alignment vertical="center"/>
    </xf>
    <xf numFmtId="0" fontId="38" fillId="25" borderId="0" applyNumberFormat="0" applyBorder="0" applyAlignment="0" applyProtection="0">
      <alignment vertical="center"/>
    </xf>
    <xf numFmtId="0" fontId="39" fillId="26" borderId="0" applyNumberFormat="0" applyBorder="0" applyAlignment="0" applyProtection="0">
      <alignment vertical="center"/>
    </xf>
    <xf numFmtId="0" fontId="39" fillId="27" borderId="0" applyNumberFormat="0" applyBorder="0" applyAlignment="0" applyProtection="0">
      <alignment vertical="center"/>
    </xf>
    <xf numFmtId="0" fontId="38" fillId="28" borderId="0" applyNumberFormat="0" applyBorder="0" applyAlignment="0" applyProtection="0">
      <alignment vertical="center"/>
    </xf>
    <xf numFmtId="0" fontId="38" fillId="29" borderId="0" applyNumberFormat="0" applyBorder="0" applyAlignment="0" applyProtection="0">
      <alignment vertical="center"/>
    </xf>
    <xf numFmtId="0" fontId="39" fillId="30" borderId="0" applyNumberFormat="0" applyBorder="0" applyAlignment="0" applyProtection="0">
      <alignment vertical="center"/>
    </xf>
    <xf numFmtId="0" fontId="39" fillId="31" borderId="0" applyNumberFormat="0" applyBorder="0" applyAlignment="0" applyProtection="0">
      <alignment vertical="center"/>
    </xf>
    <xf numFmtId="0" fontId="38" fillId="32" borderId="0" applyNumberFormat="0" applyBorder="0" applyAlignment="0" applyProtection="0">
      <alignment vertical="center"/>
    </xf>
    <xf numFmtId="0" fontId="38" fillId="33" borderId="0" applyNumberFormat="0" applyBorder="0" applyAlignment="0" applyProtection="0">
      <alignment vertical="center"/>
    </xf>
    <xf numFmtId="0" fontId="39" fillId="34" borderId="0" applyNumberFormat="0" applyBorder="0" applyAlignment="0" applyProtection="0">
      <alignment vertical="center"/>
    </xf>
    <xf numFmtId="0" fontId="39" fillId="35" borderId="0" applyNumberFormat="0" applyBorder="0" applyAlignment="0" applyProtection="0">
      <alignment vertical="center"/>
    </xf>
    <xf numFmtId="0" fontId="38" fillId="36" borderId="0" applyNumberFormat="0" applyBorder="0" applyAlignment="0" applyProtection="0">
      <alignment vertical="center"/>
    </xf>
    <xf numFmtId="0" fontId="6" fillId="0" borderId="0"/>
  </cellStyleXfs>
  <cellXfs count="147">
    <xf numFmtId="0" fontId="0" fillId="0" borderId="0" xfId="0"/>
    <xf numFmtId="0" fontId="1" fillId="2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/>
    </xf>
    <xf numFmtId="0" fontId="1" fillId="4" borderId="8" xfId="0" applyFont="1" applyFill="1" applyBorder="1" applyAlignment="1">
      <alignment horizontal="center" vertical="center" wrapText="1"/>
    </xf>
    <xf numFmtId="0" fontId="1" fillId="4" borderId="9" xfId="0" applyFont="1" applyFill="1" applyBorder="1" applyAlignment="1">
      <alignment horizontal="center" vertical="center" wrapText="1"/>
    </xf>
    <xf numFmtId="0" fontId="1" fillId="4" borderId="10" xfId="0" applyFont="1" applyFill="1" applyBorder="1" applyAlignment="1">
      <alignment horizontal="center" vertical="center" wrapText="1"/>
    </xf>
    <xf numFmtId="0" fontId="1" fillId="5" borderId="11" xfId="0" applyFont="1" applyFill="1" applyBorder="1" applyAlignment="1">
      <alignment horizontal="center" vertical="center"/>
    </xf>
    <xf numFmtId="0" fontId="4" fillId="5" borderId="12" xfId="0" applyFont="1" applyFill="1" applyBorder="1" applyAlignment="1">
      <alignment wrapText="1"/>
    </xf>
    <xf numFmtId="0" fontId="4" fillId="5" borderId="13" xfId="0" applyFont="1" applyFill="1" applyBorder="1" applyAlignment="1">
      <alignment horizontal="center" vertical="center" wrapText="1"/>
    </xf>
    <xf numFmtId="0" fontId="4" fillId="5" borderId="13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vertical="center"/>
    </xf>
    <xf numFmtId="0" fontId="5" fillId="2" borderId="13" xfId="0" applyFont="1" applyFill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6" fillId="2" borderId="15" xfId="0" applyFont="1" applyFill="1" applyBorder="1" applyAlignment="1">
      <alignment horizontal="center"/>
    </xf>
    <xf numFmtId="0" fontId="5" fillId="2" borderId="13" xfId="0" applyFont="1" applyFill="1" applyBorder="1" applyAlignment="1">
      <alignment horizontal="center" vertical="center" wrapText="1"/>
    </xf>
    <xf numFmtId="0" fontId="2" fillId="2" borderId="15" xfId="0" applyFont="1" applyFill="1" applyBorder="1" applyAlignment="1">
      <alignment vertical="center"/>
    </xf>
    <xf numFmtId="0" fontId="2" fillId="2" borderId="13" xfId="0" applyFont="1" applyFill="1" applyBorder="1" applyAlignment="1">
      <alignment horizontal="center" vertical="center" wrapText="1"/>
    </xf>
    <xf numFmtId="0" fontId="2" fillId="2" borderId="13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vertical="center"/>
    </xf>
    <xf numFmtId="0" fontId="2" fillId="2" borderId="9" xfId="0" applyFont="1" applyFill="1" applyBorder="1" applyAlignment="1">
      <alignment horizontal="center" vertical="center"/>
    </xf>
    <xf numFmtId="0" fontId="2" fillId="2" borderId="16" xfId="0" applyFont="1" applyFill="1" applyBorder="1" applyAlignment="1">
      <alignment horizontal="center" vertical="center"/>
    </xf>
    <xf numFmtId="0" fontId="2" fillId="2" borderId="15" xfId="0" applyFont="1" applyFill="1" applyBorder="1" applyAlignment="1">
      <alignment horizontal="center"/>
    </xf>
    <xf numFmtId="0" fontId="2" fillId="5" borderId="12" xfId="0" applyFont="1" applyFill="1" applyBorder="1" applyAlignment="1"/>
    <xf numFmtId="0" fontId="2" fillId="5" borderId="13" xfId="0" applyFont="1" applyFill="1" applyBorder="1" applyAlignment="1">
      <alignment horizontal="center" vertical="center"/>
    </xf>
    <xf numFmtId="0" fontId="5" fillId="2" borderId="17" xfId="0" applyFont="1" applyFill="1" applyBorder="1" applyAlignment="1">
      <alignment horizontal="center" vertical="center"/>
    </xf>
    <xf numFmtId="0" fontId="7" fillId="2" borderId="13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15" xfId="0" applyFont="1" applyFill="1" applyBorder="1" applyAlignment="1">
      <alignment vertical="center"/>
    </xf>
    <xf numFmtId="0" fontId="7" fillId="2" borderId="7" xfId="0" applyFont="1" applyFill="1" applyBorder="1" applyAlignment="1">
      <alignment horizontal="center" vertical="center"/>
    </xf>
    <xf numFmtId="0" fontId="5" fillId="2" borderId="15" xfId="0" applyFont="1" applyFill="1" applyBorder="1" applyAlignment="1">
      <alignment horizontal="center"/>
    </xf>
    <xf numFmtId="0" fontId="7" fillId="2" borderId="9" xfId="0" applyFont="1" applyFill="1" applyBorder="1" applyAlignment="1">
      <alignment horizontal="center" vertical="center"/>
    </xf>
    <xf numFmtId="0" fontId="7" fillId="2" borderId="16" xfId="0" applyFont="1" applyFill="1" applyBorder="1" applyAlignment="1">
      <alignment horizontal="center" vertical="center"/>
    </xf>
    <xf numFmtId="0" fontId="5" fillId="2" borderId="19" xfId="0" applyFont="1" applyFill="1" applyBorder="1" applyAlignment="1">
      <alignment horizontal="center" vertical="center"/>
    </xf>
    <xf numFmtId="0" fontId="2" fillId="5" borderId="17" xfId="0" applyFont="1" applyFill="1" applyBorder="1" applyAlignment="1">
      <alignment horizontal="center" vertical="center"/>
    </xf>
    <xf numFmtId="0" fontId="2" fillId="5" borderId="14" xfId="0" applyFont="1" applyFill="1" applyBorder="1" applyAlignment="1">
      <alignment vertical="center"/>
    </xf>
    <xf numFmtId="0" fontId="2" fillId="5" borderId="13" xfId="0" applyFont="1" applyFill="1" applyBorder="1" applyAlignment="1">
      <alignment horizontal="center" vertical="center" wrapText="1"/>
    </xf>
    <xf numFmtId="0" fontId="2" fillId="5" borderId="19" xfId="0" applyFont="1" applyFill="1" applyBorder="1" applyAlignment="1">
      <alignment horizontal="center" vertical="center"/>
    </xf>
    <xf numFmtId="0" fontId="2" fillId="5" borderId="15" xfId="0" applyFont="1" applyFill="1" applyBorder="1" applyAlignment="1">
      <alignment vertical="center"/>
    </xf>
    <xf numFmtId="0" fontId="2" fillId="5" borderId="7" xfId="0" applyFont="1" applyFill="1" applyBorder="1" applyAlignment="1">
      <alignment horizontal="center" vertical="center"/>
    </xf>
    <xf numFmtId="0" fontId="2" fillId="2" borderId="20" xfId="0" applyFont="1" applyFill="1" applyBorder="1" applyAlignment="1">
      <alignment horizontal="center"/>
    </xf>
    <xf numFmtId="0" fontId="2" fillId="2" borderId="21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 wrapText="1"/>
    </xf>
    <xf numFmtId="0" fontId="2" fillId="2" borderId="6" xfId="0" applyFont="1" applyFill="1" applyBorder="1" applyAlignment="1">
      <alignment horizontal="center" vertical="center"/>
    </xf>
    <xf numFmtId="0" fontId="2" fillId="2" borderId="22" xfId="0" applyFont="1" applyFill="1" applyBorder="1" applyAlignment="1">
      <alignment horizontal="center" vertical="center"/>
    </xf>
    <xf numFmtId="0" fontId="3" fillId="3" borderId="23" xfId="0" applyFont="1" applyFill="1" applyBorder="1" applyAlignment="1">
      <alignment horizontal="center" vertical="center"/>
    </xf>
    <xf numFmtId="0" fontId="1" fillId="3" borderId="24" xfId="0" applyFont="1" applyFill="1" applyBorder="1" applyAlignment="1">
      <alignment horizontal="center" vertical="center"/>
    </xf>
    <xf numFmtId="176" fontId="3" fillId="5" borderId="5" xfId="0" applyNumberFormat="1" applyFont="1" applyFill="1" applyBorder="1" applyAlignment="1">
      <alignment horizontal="center" vertical="center" wrapText="1"/>
    </xf>
    <xf numFmtId="177" fontId="3" fillId="5" borderId="5" xfId="0" applyNumberFormat="1" applyFont="1" applyFill="1" applyBorder="1" applyAlignment="1">
      <alignment horizontal="center" vertical="center" wrapText="1"/>
    </xf>
    <xf numFmtId="178" fontId="3" fillId="5" borderId="25" xfId="0" applyNumberFormat="1" applyFont="1" applyFill="1" applyBorder="1" applyAlignment="1">
      <alignment horizontal="center" vertical="center" wrapText="1"/>
    </xf>
    <xf numFmtId="0" fontId="1" fillId="5" borderId="7" xfId="0" applyFont="1" applyFill="1" applyBorder="1" applyAlignment="1">
      <alignment horizontal="center" vertical="center"/>
    </xf>
    <xf numFmtId="0" fontId="1" fillId="4" borderId="21" xfId="0" applyFont="1" applyFill="1" applyBorder="1" applyAlignment="1">
      <alignment horizontal="center" vertical="center" wrapText="1"/>
    </xf>
    <xf numFmtId="0" fontId="4" fillId="5" borderId="7" xfId="0" applyFont="1" applyFill="1" applyBorder="1" applyAlignment="1">
      <alignment horizontal="center" vertical="center"/>
    </xf>
    <xf numFmtId="0" fontId="4" fillId="5" borderId="7" xfId="0" applyFont="1" applyFill="1" applyBorder="1" applyAlignment="1">
      <alignment vertical="center"/>
    </xf>
    <xf numFmtId="0" fontId="8" fillId="5" borderId="13" xfId="0" applyFont="1" applyFill="1" applyBorder="1" applyAlignment="1">
      <alignment horizontal="center" vertical="center"/>
    </xf>
    <xf numFmtId="0" fontId="9" fillId="2" borderId="7" xfId="0" applyFont="1" applyFill="1" applyBorder="1" applyAlignment="1">
      <alignment horizontal="center" vertical="center"/>
    </xf>
    <xf numFmtId="0" fontId="10" fillId="2" borderId="13" xfId="0" applyFont="1" applyFill="1" applyBorder="1" applyAlignment="1">
      <alignment horizontal="center" vertical="center"/>
    </xf>
    <xf numFmtId="0" fontId="10" fillId="2" borderId="9" xfId="0" applyFont="1" applyFill="1" applyBorder="1" applyAlignment="1">
      <alignment horizontal="center" vertical="center"/>
    </xf>
    <xf numFmtId="0" fontId="10" fillId="2" borderId="16" xfId="0" applyFont="1" applyFill="1" applyBorder="1" applyAlignment="1">
      <alignment horizontal="center" vertical="center"/>
    </xf>
    <xf numFmtId="0" fontId="10" fillId="5" borderId="13" xfId="0" applyFont="1" applyFill="1" applyBorder="1" applyAlignment="1">
      <alignment horizontal="center" vertical="center"/>
    </xf>
    <xf numFmtId="179" fontId="2" fillId="2" borderId="16" xfId="0" applyNumberFormat="1" applyFont="1" applyFill="1" applyBorder="1" applyAlignment="1">
      <alignment horizontal="center" vertical="center"/>
    </xf>
    <xf numFmtId="179" fontId="2" fillId="2" borderId="13" xfId="0" applyNumberFormat="1" applyFont="1" applyFill="1" applyBorder="1" applyAlignment="1">
      <alignment horizontal="center" vertical="center"/>
    </xf>
    <xf numFmtId="0" fontId="7" fillId="2" borderId="13" xfId="0" applyFont="1" applyFill="1" applyBorder="1" applyAlignment="1" applyProtection="1">
      <alignment horizontal="center" vertical="center"/>
      <protection locked="0"/>
    </xf>
    <xf numFmtId="0" fontId="11" fillId="2" borderId="13" xfId="0" applyFont="1" applyFill="1" applyBorder="1" applyAlignment="1">
      <alignment horizontal="center" vertical="center"/>
    </xf>
    <xf numFmtId="0" fontId="12" fillId="2" borderId="7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12" fillId="2" borderId="13" xfId="0" applyFont="1" applyFill="1" applyBorder="1" applyAlignment="1">
      <alignment horizontal="center" vertical="center"/>
    </xf>
    <xf numFmtId="0" fontId="12" fillId="2" borderId="1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2" borderId="16" xfId="0" applyFont="1" applyFill="1" applyBorder="1" applyAlignment="1">
      <alignment horizontal="center" vertical="center"/>
    </xf>
    <xf numFmtId="0" fontId="1" fillId="3" borderId="22" xfId="0" applyFont="1" applyFill="1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2" fillId="2" borderId="11" xfId="0" applyFont="1" applyFill="1" applyBorder="1" applyAlignment="1">
      <alignment vertical="center"/>
    </xf>
    <xf numFmtId="0" fontId="1" fillId="0" borderId="11" xfId="0" applyFont="1" applyBorder="1" applyAlignment="1">
      <alignment horizontal="center" vertical="center"/>
    </xf>
    <xf numFmtId="0" fontId="2" fillId="2" borderId="22" xfId="0" applyFont="1" applyFill="1" applyBorder="1" applyAlignment="1">
      <alignment vertical="center"/>
    </xf>
    <xf numFmtId="0" fontId="2" fillId="2" borderId="17" xfId="0" applyFont="1" applyFill="1" applyBorder="1" applyAlignment="1">
      <alignment horizontal="center" vertical="center"/>
    </xf>
    <xf numFmtId="0" fontId="13" fillId="0" borderId="7" xfId="0" applyFont="1" applyFill="1" applyBorder="1" applyAlignment="1">
      <alignment vertical="center" wrapText="1"/>
    </xf>
    <xf numFmtId="0" fontId="2" fillId="2" borderId="27" xfId="0" applyFont="1" applyFill="1" applyBorder="1" applyAlignment="1">
      <alignment horizontal="center" vertical="center"/>
    </xf>
    <xf numFmtId="0" fontId="2" fillId="2" borderId="28" xfId="0" applyFont="1" applyFill="1" applyBorder="1" applyAlignment="1">
      <alignment horizontal="center"/>
    </xf>
    <xf numFmtId="0" fontId="9" fillId="2" borderId="13" xfId="0" applyFont="1" applyFill="1" applyBorder="1" applyAlignment="1">
      <alignment horizontal="center" vertical="center" wrapText="1"/>
    </xf>
    <xf numFmtId="0" fontId="2" fillId="2" borderId="29" xfId="0" applyFont="1" applyFill="1" applyBorder="1" applyAlignment="1">
      <alignment horizontal="center" vertical="center"/>
    </xf>
    <xf numFmtId="0" fontId="2" fillId="2" borderId="30" xfId="0" applyFont="1" applyFill="1" applyBorder="1" applyAlignment="1">
      <alignment horizontal="center" vertical="center"/>
    </xf>
    <xf numFmtId="0" fontId="2" fillId="0" borderId="7" xfId="0" applyFont="1" applyFill="1" applyBorder="1" applyAlignment="1">
      <alignment horizontal="center" vertical="center" wrapText="1"/>
    </xf>
    <xf numFmtId="0" fontId="14" fillId="2" borderId="7" xfId="0" applyFont="1" applyFill="1" applyBorder="1" applyAlignment="1">
      <alignment horizontal="center" vertical="center" wrapText="1"/>
    </xf>
    <xf numFmtId="0" fontId="2" fillId="2" borderId="13" xfId="0" applyFont="1" applyFill="1" applyBorder="1" applyAlignment="1" applyProtection="1">
      <alignment horizontal="center" vertical="center"/>
      <protection locked="0"/>
    </xf>
    <xf numFmtId="180" fontId="2" fillId="0" borderId="7" xfId="0" applyNumberFormat="1" applyFont="1" applyFill="1" applyBorder="1" applyAlignment="1">
      <alignment horizontal="center" vertical="center"/>
    </xf>
    <xf numFmtId="0" fontId="14" fillId="0" borderId="13" xfId="0" applyFont="1" applyFill="1" applyBorder="1" applyAlignment="1">
      <alignment horizontal="center" vertical="center"/>
    </xf>
    <xf numFmtId="0" fontId="14" fillId="2" borderId="7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/>
    </xf>
    <xf numFmtId="0" fontId="2" fillId="2" borderId="18" xfId="0" applyFont="1" applyFill="1" applyBorder="1" applyAlignment="1">
      <alignment horizontal="center" vertical="center"/>
    </xf>
    <xf numFmtId="0" fontId="1" fillId="5" borderId="12" xfId="0" applyFont="1" applyFill="1" applyBorder="1" applyAlignment="1">
      <alignment horizontal="center" vertical="center"/>
    </xf>
    <xf numFmtId="0" fontId="14" fillId="6" borderId="7" xfId="0" applyFont="1" applyFill="1" applyBorder="1" applyAlignment="1">
      <alignment horizontal="center" vertical="center" wrapText="1"/>
    </xf>
    <xf numFmtId="0" fontId="2" fillId="2" borderId="22" xfId="0" applyFont="1" applyFill="1" applyBorder="1" applyAlignment="1">
      <alignment horizontal="center"/>
    </xf>
    <xf numFmtId="0" fontId="10" fillId="2" borderId="7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179" fontId="9" fillId="2" borderId="13" xfId="0" applyNumberFormat="1" applyFont="1" applyFill="1" applyBorder="1" applyAlignment="1">
      <alignment horizontal="center" vertical="center"/>
    </xf>
    <xf numFmtId="180" fontId="10" fillId="0" borderId="7" xfId="0" applyNumberFormat="1" applyFont="1" applyFill="1" applyBorder="1" applyAlignment="1">
      <alignment horizontal="center" vertical="center"/>
    </xf>
    <xf numFmtId="0" fontId="10" fillId="2" borderId="7" xfId="0" applyFont="1" applyFill="1" applyBorder="1" applyAlignment="1">
      <alignment horizontal="center"/>
    </xf>
    <xf numFmtId="179" fontId="2" fillId="5" borderId="13" xfId="0" applyNumberFormat="1" applyFont="1" applyFill="1" applyBorder="1" applyAlignment="1">
      <alignment horizontal="center" vertical="center"/>
    </xf>
    <xf numFmtId="0" fontId="14" fillId="2" borderId="13" xfId="0" applyFont="1" applyFill="1" applyBorder="1" applyAlignment="1">
      <alignment horizontal="center" vertical="center"/>
    </xf>
    <xf numFmtId="0" fontId="15" fillId="0" borderId="7" xfId="0" applyFont="1" applyFill="1" applyBorder="1" applyAlignment="1">
      <alignment horizontal="center" vertical="center" wrapText="1"/>
    </xf>
    <xf numFmtId="0" fontId="16" fillId="0" borderId="7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 wrapText="1"/>
    </xf>
    <xf numFmtId="0" fontId="15" fillId="0" borderId="7" xfId="0" applyFont="1" applyFill="1" applyBorder="1" applyAlignment="1">
      <alignment horizontal="center" vertical="center"/>
    </xf>
    <xf numFmtId="0" fontId="14" fillId="2" borderId="7" xfId="0" applyFont="1" applyFill="1" applyBorder="1" applyAlignment="1">
      <alignment horizontal="center"/>
    </xf>
    <xf numFmtId="0" fontId="16" fillId="0" borderId="7" xfId="0" applyFont="1" applyFill="1" applyBorder="1" applyAlignment="1">
      <alignment horizontal="center" vertical="center" wrapText="1"/>
    </xf>
    <xf numFmtId="0" fontId="2" fillId="2" borderId="10" xfId="0" applyFont="1" applyFill="1" applyBorder="1" applyAlignment="1">
      <alignment horizontal="center"/>
    </xf>
    <xf numFmtId="0" fontId="16" fillId="0" borderId="0" xfId="0" applyFont="1" applyFill="1" applyAlignment="1">
      <alignment horizontal="center" vertical="center" wrapText="1"/>
    </xf>
    <xf numFmtId="0" fontId="14" fillId="2" borderId="9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/>
    </xf>
    <xf numFmtId="0" fontId="2" fillId="0" borderId="22" xfId="0" applyFont="1" applyFill="1" applyBorder="1" applyAlignment="1">
      <alignment vertical="center"/>
    </xf>
    <xf numFmtId="0" fontId="14" fillId="2" borderId="16" xfId="0" applyFont="1" applyFill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4" fillId="2" borderId="14" xfId="0" applyFont="1" applyFill="1" applyBorder="1" applyAlignment="1">
      <alignment vertical="center"/>
    </xf>
    <xf numFmtId="0" fontId="17" fillId="2" borderId="13" xfId="0" applyFont="1" applyFill="1" applyBorder="1" applyAlignment="1">
      <alignment horizontal="center" vertical="center" wrapText="1"/>
    </xf>
    <xf numFmtId="0" fontId="18" fillId="2" borderId="13" xfId="0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vertical="center"/>
    </xf>
    <xf numFmtId="0" fontId="2" fillId="2" borderId="16" xfId="0" applyFont="1" applyFill="1" applyBorder="1" applyAlignment="1">
      <alignment horizontal="center" vertical="center"/>
    </xf>
    <xf numFmtId="0" fontId="2" fillId="2" borderId="22" xfId="0" applyFont="1" applyFill="1" applyBorder="1" applyAlignment="1">
      <alignment vertical="center"/>
    </xf>
    <xf numFmtId="0" fontId="2" fillId="2" borderId="13" xfId="0" applyFont="1" applyFill="1" applyBorder="1" applyAlignment="1">
      <alignment horizontal="center" vertical="center"/>
    </xf>
    <xf numFmtId="0" fontId="2" fillId="2" borderId="22" xfId="0" applyFont="1" applyFill="1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 wrapText="1"/>
    </xf>
    <xf numFmtId="0" fontId="1" fillId="5" borderId="7" xfId="0" applyFont="1" applyFill="1" applyBorder="1" applyAlignment="1">
      <alignment horizontal="center" vertical="center"/>
    </xf>
    <xf numFmtId="0" fontId="19" fillId="2" borderId="13" xfId="0" applyFont="1" applyFill="1" applyBorder="1" applyAlignment="1">
      <alignment horizontal="center" vertical="center"/>
    </xf>
    <xf numFmtId="0" fontId="19" fillId="2" borderId="31" xfId="0" applyFont="1" applyFill="1" applyBorder="1" applyAlignment="1">
      <alignment horizontal="center" vertical="center"/>
    </xf>
    <xf numFmtId="0" fontId="19" fillId="2" borderId="7" xfId="0" applyFont="1" applyFill="1" applyBorder="1" applyAlignment="1">
      <alignment horizontal="center" vertical="center"/>
    </xf>
    <xf numFmtId="0" fontId="19" fillId="2" borderId="6" xfId="0" applyFont="1" applyFill="1" applyBorder="1" applyAlignment="1">
      <alignment horizontal="center" vertical="center"/>
    </xf>
    <xf numFmtId="0" fontId="19" fillId="2" borderId="26" xfId="0" applyFont="1" applyFill="1" applyBorder="1" applyAlignment="1">
      <alignment horizontal="center" vertical="center"/>
    </xf>
    <xf numFmtId="0" fontId="19" fillId="2" borderId="9" xfId="0" applyFont="1" applyFill="1" applyBorder="1" applyAlignment="1">
      <alignment horizontal="center" vertical="center"/>
    </xf>
    <xf numFmtId="0" fontId="14" fillId="0" borderId="9" xfId="0" applyFont="1" applyFill="1" applyBorder="1" applyAlignment="1">
      <alignment horizontal="center" vertical="center"/>
    </xf>
    <xf numFmtId="0" fontId="14" fillId="0" borderId="16" xfId="0" applyFont="1" applyFill="1" applyBorder="1" applyAlignment="1">
      <alignment horizontal="center" vertical="center"/>
    </xf>
    <xf numFmtId="0" fontId="19" fillId="2" borderId="16" xfId="0" applyFont="1" applyFill="1" applyBorder="1" applyAlignment="1">
      <alignment horizontal="center" vertical="center"/>
    </xf>
    <xf numFmtId="0" fontId="20" fillId="2" borderId="13" xfId="0" applyFont="1" applyFill="1" applyBorder="1" applyAlignment="1">
      <alignment horizontal="center" vertical="center"/>
    </xf>
  </cellXfs>
  <cellStyles count="50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Normal 3 3" xfId="49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11.png"/><Relationship Id="rId8" Type="http://schemas.openxmlformats.org/officeDocument/2006/relationships/image" Target="media/image110.jpeg"/><Relationship Id="rId7" Type="http://schemas.openxmlformats.org/officeDocument/2006/relationships/image" Target="media/image109.jpeg"/><Relationship Id="rId6" Type="http://schemas.openxmlformats.org/officeDocument/2006/relationships/image" Target="media/image108.png"/><Relationship Id="rId5" Type="http://schemas.openxmlformats.org/officeDocument/2006/relationships/image" Target="media/image107.png"/><Relationship Id="rId4" Type="http://schemas.openxmlformats.org/officeDocument/2006/relationships/image" Target="media/image106.png"/><Relationship Id="rId3" Type="http://schemas.openxmlformats.org/officeDocument/2006/relationships/image" Target="media/image105.png"/><Relationship Id="rId2" Type="http://schemas.openxmlformats.org/officeDocument/2006/relationships/image" Target="media/image104.png"/><Relationship Id="rId18" Type="http://schemas.openxmlformats.org/officeDocument/2006/relationships/image" Target="media/image120.png"/><Relationship Id="rId17" Type="http://schemas.openxmlformats.org/officeDocument/2006/relationships/image" Target="media/image119.png"/><Relationship Id="rId16" Type="http://schemas.openxmlformats.org/officeDocument/2006/relationships/image" Target="media/image118.png"/><Relationship Id="rId15" Type="http://schemas.openxmlformats.org/officeDocument/2006/relationships/image" Target="media/image117.png"/><Relationship Id="rId14" Type="http://schemas.openxmlformats.org/officeDocument/2006/relationships/image" Target="media/image116.png"/><Relationship Id="rId13" Type="http://schemas.openxmlformats.org/officeDocument/2006/relationships/image" Target="media/image115.png"/><Relationship Id="rId12" Type="http://schemas.openxmlformats.org/officeDocument/2006/relationships/image" Target="media/image114.png"/><Relationship Id="rId11" Type="http://schemas.openxmlformats.org/officeDocument/2006/relationships/image" Target="media/image113.png"/><Relationship Id="rId10" Type="http://schemas.openxmlformats.org/officeDocument/2006/relationships/image" Target="media/image112.png"/><Relationship Id="rId1" Type="http://schemas.openxmlformats.org/officeDocument/2006/relationships/image" Target="media/image103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8.png"/><Relationship Id="rId98" Type="http://schemas.openxmlformats.org/officeDocument/2006/relationships/image" Target="../media/image97.jpeg"/><Relationship Id="rId97" Type="http://schemas.openxmlformats.org/officeDocument/2006/relationships/image" Target="../media/image96.png"/><Relationship Id="rId96" Type="http://schemas.openxmlformats.org/officeDocument/2006/relationships/image" Target="../media/image95.png"/><Relationship Id="rId95" Type="http://schemas.openxmlformats.org/officeDocument/2006/relationships/image" Target="../media/image94.png"/><Relationship Id="rId94" Type="http://schemas.openxmlformats.org/officeDocument/2006/relationships/image" Target="../media/image93.png"/><Relationship Id="rId93" Type="http://schemas.openxmlformats.org/officeDocument/2006/relationships/image" Target="../media/image92.png"/><Relationship Id="rId92" Type="http://schemas.openxmlformats.org/officeDocument/2006/relationships/image" Target="../media/image91.png"/><Relationship Id="rId91" Type="http://schemas.openxmlformats.org/officeDocument/2006/relationships/image" Target="../media/image90.png"/><Relationship Id="rId90" Type="http://schemas.openxmlformats.org/officeDocument/2006/relationships/image" Target="../media/image89.png"/><Relationship Id="rId9" Type="http://schemas.openxmlformats.org/officeDocument/2006/relationships/image" Target="../media/image8.png"/><Relationship Id="rId89" Type="http://schemas.openxmlformats.org/officeDocument/2006/relationships/image" Target="../media/image88.png"/><Relationship Id="rId88" Type="http://schemas.openxmlformats.org/officeDocument/2006/relationships/image" Target="../media/image87.png"/><Relationship Id="rId87" Type="http://schemas.openxmlformats.org/officeDocument/2006/relationships/image" Target="../media/image86.png"/><Relationship Id="rId86" Type="http://schemas.openxmlformats.org/officeDocument/2006/relationships/image" Target="../media/image85.png"/><Relationship Id="rId85" Type="http://schemas.openxmlformats.org/officeDocument/2006/relationships/image" Target="../media/image84.png"/><Relationship Id="rId84" Type="http://schemas.openxmlformats.org/officeDocument/2006/relationships/image" Target="../media/image83.png"/><Relationship Id="rId83" Type="http://schemas.openxmlformats.org/officeDocument/2006/relationships/image" Target="../media/image82.png"/><Relationship Id="rId82" Type="http://schemas.openxmlformats.org/officeDocument/2006/relationships/image" Target="../media/image81.png"/><Relationship Id="rId81" Type="http://schemas.openxmlformats.org/officeDocument/2006/relationships/image" Target="../media/image80.png"/><Relationship Id="rId80" Type="http://schemas.openxmlformats.org/officeDocument/2006/relationships/image" Target="../media/image79.png"/><Relationship Id="rId8" Type="http://schemas.openxmlformats.org/officeDocument/2006/relationships/image" Target="../media/image7.png"/><Relationship Id="rId79" Type="http://schemas.openxmlformats.org/officeDocument/2006/relationships/image" Target="../media/image78.png"/><Relationship Id="rId78" Type="http://schemas.openxmlformats.org/officeDocument/2006/relationships/image" Target="../media/image77.png"/><Relationship Id="rId77" Type="http://schemas.openxmlformats.org/officeDocument/2006/relationships/image" Target="../media/image76.png"/><Relationship Id="rId76" Type="http://schemas.openxmlformats.org/officeDocument/2006/relationships/image" Target="../media/image75.png"/><Relationship Id="rId75" Type="http://schemas.openxmlformats.org/officeDocument/2006/relationships/image" Target="../media/image74.png"/><Relationship Id="rId74" Type="http://schemas.openxmlformats.org/officeDocument/2006/relationships/image" Target="../media/image73.png"/><Relationship Id="rId73" Type="http://schemas.openxmlformats.org/officeDocument/2006/relationships/image" Target="../media/image72.png"/><Relationship Id="rId72" Type="http://schemas.openxmlformats.org/officeDocument/2006/relationships/image" Target="../media/image71.png"/><Relationship Id="rId71" Type="http://schemas.openxmlformats.org/officeDocument/2006/relationships/image" Target="../media/image70.png"/><Relationship Id="rId70" Type="http://schemas.openxmlformats.org/officeDocument/2006/relationships/image" Target="../media/image69.png"/><Relationship Id="rId7" Type="http://schemas.openxmlformats.org/officeDocument/2006/relationships/image" Target="../media/image6.png"/><Relationship Id="rId69" Type="http://schemas.openxmlformats.org/officeDocument/2006/relationships/image" Target="../media/image68.png"/><Relationship Id="rId68" Type="http://schemas.openxmlformats.org/officeDocument/2006/relationships/image" Target="../media/image67.png"/><Relationship Id="rId67" Type="http://schemas.openxmlformats.org/officeDocument/2006/relationships/image" Target="../media/image66.png"/><Relationship Id="rId66" Type="http://schemas.openxmlformats.org/officeDocument/2006/relationships/image" Target="../media/image65.png"/><Relationship Id="rId65" Type="http://schemas.openxmlformats.org/officeDocument/2006/relationships/image" Target="../media/image64.png"/><Relationship Id="rId64" Type="http://schemas.openxmlformats.org/officeDocument/2006/relationships/image" Target="../media/image63.jpeg"/><Relationship Id="rId63" Type="http://schemas.openxmlformats.org/officeDocument/2006/relationships/image" Target="../media/image62.png"/><Relationship Id="rId62" Type="http://schemas.openxmlformats.org/officeDocument/2006/relationships/image" Target="../media/image61.png"/><Relationship Id="rId61" Type="http://schemas.openxmlformats.org/officeDocument/2006/relationships/image" Target="../media/image60.png"/><Relationship Id="rId60" Type="http://schemas.openxmlformats.org/officeDocument/2006/relationships/image" Target="../media/image59.png"/><Relationship Id="rId6" Type="http://schemas.openxmlformats.org/officeDocument/2006/relationships/image" Target="../media/image5.png"/><Relationship Id="rId59" Type="http://schemas.openxmlformats.org/officeDocument/2006/relationships/image" Target="../media/image58.png"/><Relationship Id="rId58" Type="http://schemas.openxmlformats.org/officeDocument/2006/relationships/image" Target="../media/image57.png"/><Relationship Id="rId57" Type="http://schemas.openxmlformats.org/officeDocument/2006/relationships/image" Target="../media/image56.png"/><Relationship Id="rId56" Type="http://schemas.openxmlformats.org/officeDocument/2006/relationships/image" Target="../media/image55.png"/><Relationship Id="rId55" Type="http://schemas.openxmlformats.org/officeDocument/2006/relationships/image" Target="../media/image54.png"/><Relationship Id="rId54" Type="http://schemas.openxmlformats.org/officeDocument/2006/relationships/image" Target="../media/image53.png"/><Relationship Id="rId53" Type="http://schemas.openxmlformats.org/officeDocument/2006/relationships/image" Target="../media/image52.jpeg"/><Relationship Id="rId52" Type="http://schemas.openxmlformats.org/officeDocument/2006/relationships/image" Target="../media/image51.jpeg"/><Relationship Id="rId51" Type="http://schemas.openxmlformats.org/officeDocument/2006/relationships/image" Target="../media/image50.jpeg"/><Relationship Id="rId50" Type="http://schemas.openxmlformats.org/officeDocument/2006/relationships/image" Target="../media/image49.jpeg"/><Relationship Id="rId5" Type="http://schemas.openxmlformats.org/officeDocument/2006/relationships/image" Target="../media/image4.png"/><Relationship Id="rId49" Type="http://schemas.openxmlformats.org/officeDocument/2006/relationships/image" Target="../media/image48.png"/><Relationship Id="rId48" Type="http://schemas.openxmlformats.org/officeDocument/2006/relationships/image" Target="../media/image47.png"/><Relationship Id="rId47" Type="http://schemas.openxmlformats.org/officeDocument/2006/relationships/image" Target="../media/image46.png"/><Relationship Id="rId46" Type="http://schemas.openxmlformats.org/officeDocument/2006/relationships/image" Target="../media/image45.png"/><Relationship Id="rId45" Type="http://schemas.openxmlformats.org/officeDocument/2006/relationships/image" Target="../media/image44.png"/><Relationship Id="rId44" Type="http://schemas.openxmlformats.org/officeDocument/2006/relationships/image" Target="../media/image43.jpeg"/><Relationship Id="rId43" Type="http://schemas.openxmlformats.org/officeDocument/2006/relationships/image" Target="../media/image42.png"/><Relationship Id="rId42" Type="http://schemas.openxmlformats.org/officeDocument/2006/relationships/image" Target="../media/image41.png"/><Relationship Id="rId41" Type="http://schemas.openxmlformats.org/officeDocument/2006/relationships/image" Target="../media/image40.png"/><Relationship Id="rId40" Type="http://schemas.openxmlformats.org/officeDocument/2006/relationships/image" Target="../media/image39.png"/><Relationship Id="rId4" Type="http://schemas.openxmlformats.org/officeDocument/2006/relationships/image" Target="../media/image3.jpeg"/><Relationship Id="rId39" Type="http://schemas.openxmlformats.org/officeDocument/2006/relationships/image" Target="../media/image38.png"/><Relationship Id="rId38" Type="http://schemas.openxmlformats.org/officeDocument/2006/relationships/image" Target="../media/image37.png"/><Relationship Id="rId37" Type="http://schemas.openxmlformats.org/officeDocument/2006/relationships/image" Target="../media/image36.png"/><Relationship Id="rId36" Type="http://schemas.openxmlformats.org/officeDocument/2006/relationships/image" Target="../media/image35.png"/><Relationship Id="rId35" Type="http://schemas.openxmlformats.org/officeDocument/2006/relationships/image" Target="../media/image34.png"/><Relationship Id="rId34" Type="http://schemas.openxmlformats.org/officeDocument/2006/relationships/image" Target="../media/image33.jpeg"/><Relationship Id="rId33" Type="http://schemas.openxmlformats.org/officeDocument/2006/relationships/image" Target="../media/image32.jpeg"/><Relationship Id="rId32" Type="http://schemas.openxmlformats.org/officeDocument/2006/relationships/image" Target="../media/image31.jpeg"/><Relationship Id="rId31" Type="http://schemas.openxmlformats.org/officeDocument/2006/relationships/image" Target="../media/image30.jpeg"/><Relationship Id="rId30" Type="http://schemas.openxmlformats.org/officeDocument/2006/relationships/image" Target="../media/image29.jpeg"/><Relationship Id="rId3" Type="http://schemas.openxmlformats.org/officeDocument/2006/relationships/image" Target="../media/image2.png"/><Relationship Id="rId29" Type="http://schemas.openxmlformats.org/officeDocument/2006/relationships/image" Target="../media/image28.jpeg"/><Relationship Id="rId28" Type="http://schemas.openxmlformats.org/officeDocument/2006/relationships/image" Target="../media/image27.jpeg"/><Relationship Id="rId27" Type="http://schemas.openxmlformats.org/officeDocument/2006/relationships/image" Target="../media/image26.jpeg"/><Relationship Id="rId26" Type="http://schemas.openxmlformats.org/officeDocument/2006/relationships/image" Target="../media/image25.jpeg"/><Relationship Id="rId25" Type="http://schemas.openxmlformats.org/officeDocument/2006/relationships/image" Target="../media/image24.jpeg"/><Relationship Id="rId24" Type="http://schemas.openxmlformats.org/officeDocument/2006/relationships/image" Target="../media/image23.png"/><Relationship Id="rId23" Type="http://schemas.openxmlformats.org/officeDocument/2006/relationships/image" Target="../media/image22.png"/><Relationship Id="rId22" Type="http://schemas.openxmlformats.org/officeDocument/2006/relationships/image" Target="../media/image21.png"/><Relationship Id="rId21" Type="http://schemas.openxmlformats.org/officeDocument/2006/relationships/image" Target="../media/image20.jpeg"/><Relationship Id="rId20" Type="http://schemas.openxmlformats.org/officeDocument/2006/relationships/image" Target="../media/image19.png"/><Relationship Id="rId2" Type="http://schemas.openxmlformats.org/officeDocument/2006/relationships/image" Target="NULL" TargetMode="External"/><Relationship Id="rId19" Type="http://schemas.openxmlformats.org/officeDocument/2006/relationships/image" Target="../media/image18.png"/><Relationship Id="rId18" Type="http://schemas.openxmlformats.org/officeDocument/2006/relationships/image" Target="../media/image17.png"/><Relationship Id="rId17" Type="http://schemas.openxmlformats.org/officeDocument/2006/relationships/image" Target="../media/image16.png"/><Relationship Id="rId16" Type="http://schemas.openxmlformats.org/officeDocument/2006/relationships/image" Target="../media/image15.png"/><Relationship Id="rId15" Type="http://schemas.openxmlformats.org/officeDocument/2006/relationships/image" Target="../media/image14.png"/><Relationship Id="rId14" Type="http://schemas.openxmlformats.org/officeDocument/2006/relationships/image" Target="../media/image13.png"/><Relationship Id="rId13" Type="http://schemas.openxmlformats.org/officeDocument/2006/relationships/image" Target="../media/image12.png"/><Relationship Id="rId12" Type="http://schemas.openxmlformats.org/officeDocument/2006/relationships/image" Target="../media/image11.png"/><Relationship Id="rId11" Type="http://schemas.openxmlformats.org/officeDocument/2006/relationships/image" Target="../media/image10.png"/><Relationship Id="rId103" Type="http://schemas.openxmlformats.org/officeDocument/2006/relationships/image" Target="../media/image102.png"/><Relationship Id="rId102" Type="http://schemas.openxmlformats.org/officeDocument/2006/relationships/image" Target="../media/image101.png"/><Relationship Id="rId101" Type="http://schemas.openxmlformats.org/officeDocument/2006/relationships/image" Target="../media/image100.png"/><Relationship Id="rId100" Type="http://schemas.openxmlformats.org/officeDocument/2006/relationships/image" Target="../media/image99.png"/><Relationship Id="rId10" Type="http://schemas.openxmlformats.org/officeDocument/2006/relationships/image" Target="../media/image9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1150620</xdr:colOff>
      <xdr:row>4</xdr:row>
      <xdr:rowOff>1113155</xdr:rowOff>
    </xdr:from>
    <xdr:to>
      <xdr:col>1</xdr:col>
      <xdr:colOff>2077085</xdr:colOff>
      <xdr:row>4</xdr:row>
      <xdr:rowOff>2040255</xdr:rowOff>
    </xdr:to>
    <xdr:pic>
      <xdr:nvPicPr>
        <xdr:cNvPr id="2" name="图片 1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3998595" y="8472170"/>
          <a:ext cx="926465" cy="927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290830</xdr:colOff>
      <xdr:row>4</xdr:row>
      <xdr:rowOff>844550</xdr:rowOff>
    </xdr:from>
    <xdr:to>
      <xdr:col>1</xdr:col>
      <xdr:colOff>1752600</xdr:colOff>
      <xdr:row>4</xdr:row>
      <xdr:rowOff>1972310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38805" y="8203565"/>
          <a:ext cx="1461770" cy="1127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533400</xdr:colOff>
      <xdr:row>5</xdr:row>
      <xdr:rowOff>1644650</xdr:rowOff>
    </xdr:from>
    <xdr:to>
      <xdr:col>1</xdr:col>
      <xdr:colOff>3084195</xdr:colOff>
      <xdr:row>6</xdr:row>
      <xdr:rowOff>945515</xdr:rowOff>
    </xdr:to>
    <xdr:pic>
      <xdr:nvPicPr>
        <xdr:cNvPr id="4" name="图片 3" descr="GT730 4GB DDR5 128bits (1)"/>
        <xdr:cNvPicPr>
          <a:picLocks noChangeAspect="1"/>
        </xdr:cNvPicPr>
      </xdr:nvPicPr>
      <xdr:blipFill>
        <a:blip r:embed="rId4"/>
        <a:srcRect l="4578" t="2525" r="13009" b="2146"/>
        <a:stretch>
          <a:fillRect/>
        </a:stretch>
      </xdr:blipFill>
      <xdr:spPr>
        <a:xfrm>
          <a:off x="3381375" y="11950065"/>
          <a:ext cx="2550795" cy="2247265"/>
        </a:xfrm>
        <a:prstGeom prst="rect">
          <a:avLst/>
        </a:prstGeom>
      </xdr:spPr>
    </xdr:pic>
    <xdr:clientData/>
  </xdr:twoCellAnchor>
  <xdr:twoCellAnchor editAs="oneCell">
    <xdr:from>
      <xdr:col>1</xdr:col>
      <xdr:colOff>332620</xdr:colOff>
      <xdr:row>8</xdr:row>
      <xdr:rowOff>102469</xdr:rowOff>
    </xdr:from>
    <xdr:to>
      <xdr:col>1</xdr:col>
      <xdr:colOff>1481970</xdr:colOff>
      <xdr:row>8</xdr:row>
      <xdr:rowOff>1137519</xdr:rowOff>
    </xdr:to>
    <xdr:pic>
      <xdr:nvPicPr>
        <xdr:cNvPr id="5" name="图片 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180080" y="16986250"/>
          <a:ext cx="1149350" cy="1035050"/>
        </a:xfrm>
        <a:prstGeom prst="rect">
          <a:avLst/>
        </a:prstGeom>
      </xdr:spPr>
    </xdr:pic>
    <xdr:clientData/>
  </xdr:twoCellAnchor>
  <xdr:oneCellAnchor>
    <xdr:from>
      <xdr:col>1</xdr:col>
      <xdr:colOff>347738</xdr:colOff>
      <xdr:row>7</xdr:row>
      <xdr:rowOff>75595</xdr:rowOff>
    </xdr:from>
    <xdr:ext cx="1348441" cy="996674"/>
    <xdr:pic>
      <xdr:nvPicPr>
        <xdr:cNvPr id="6" name="图片 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195320" y="15435580"/>
          <a:ext cx="1348740" cy="996315"/>
        </a:xfrm>
        <a:prstGeom prst="rect">
          <a:avLst/>
        </a:prstGeom>
      </xdr:spPr>
    </xdr:pic>
    <xdr:clientData/>
  </xdr:oneCellAnchor>
  <xdr:twoCellAnchor editAs="oneCell">
    <xdr:from>
      <xdr:col>1</xdr:col>
      <xdr:colOff>477520</xdr:colOff>
      <xdr:row>9</xdr:row>
      <xdr:rowOff>55880</xdr:rowOff>
    </xdr:from>
    <xdr:to>
      <xdr:col>1</xdr:col>
      <xdr:colOff>1415415</xdr:colOff>
      <xdr:row>9</xdr:row>
      <xdr:rowOff>1014730</xdr:rowOff>
    </xdr:to>
    <xdr:pic>
      <xdr:nvPicPr>
        <xdr:cNvPr id="7" name="图片 6" descr="172614558373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325495" y="18463895"/>
          <a:ext cx="937895" cy="958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466090</xdr:colOff>
      <xdr:row>10</xdr:row>
      <xdr:rowOff>60960</xdr:rowOff>
    </xdr:from>
    <xdr:to>
      <xdr:col>1</xdr:col>
      <xdr:colOff>1403985</xdr:colOff>
      <xdr:row>10</xdr:row>
      <xdr:rowOff>1019810</xdr:rowOff>
    </xdr:to>
    <xdr:pic>
      <xdr:nvPicPr>
        <xdr:cNvPr id="8" name="图片 7" descr="172614558373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314065" y="20500975"/>
          <a:ext cx="937895" cy="958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137795</xdr:colOff>
      <xdr:row>17</xdr:row>
      <xdr:rowOff>40640</xdr:rowOff>
    </xdr:from>
    <xdr:to>
      <xdr:col>1</xdr:col>
      <xdr:colOff>1718310</xdr:colOff>
      <xdr:row>17</xdr:row>
      <xdr:rowOff>1148080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985770" y="31148655"/>
          <a:ext cx="1580515" cy="1107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1063625</xdr:colOff>
      <xdr:row>18</xdr:row>
      <xdr:rowOff>266700</xdr:rowOff>
    </xdr:from>
    <xdr:to>
      <xdr:col>1</xdr:col>
      <xdr:colOff>2111375</xdr:colOff>
      <xdr:row>18</xdr:row>
      <xdr:rowOff>1147445</xdr:rowOff>
    </xdr:to>
    <xdr:pic>
      <xdr:nvPicPr>
        <xdr:cNvPr id="10" name="图片 9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3911600" y="32898715"/>
          <a:ext cx="1047750" cy="88074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616585</xdr:colOff>
      <xdr:row>19</xdr:row>
      <xdr:rowOff>17145</xdr:rowOff>
    </xdr:from>
    <xdr:to>
      <xdr:col>1</xdr:col>
      <xdr:colOff>1520190</xdr:colOff>
      <xdr:row>19</xdr:row>
      <xdr:rowOff>1195070</xdr:rowOff>
    </xdr:to>
    <xdr:pic>
      <xdr:nvPicPr>
        <xdr:cNvPr id="11" name="ID_890DE2D18BF7466E8C8C693423A4C28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464560" y="34173160"/>
          <a:ext cx="903605" cy="1177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102870</xdr:colOff>
      <xdr:row>20</xdr:row>
      <xdr:rowOff>17145</xdr:rowOff>
    </xdr:from>
    <xdr:to>
      <xdr:col>1</xdr:col>
      <xdr:colOff>2033270</xdr:colOff>
      <xdr:row>20</xdr:row>
      <xdr:rowOff>1183640</xdr:rowOff>
    </xdr:to>
    <xdr:pic>
      <xdr:nvPicPr>
        <xdr:cNvPr id="12" name="ID_D8F47B857D894C4CAC9EF95FCAA57CA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950845" y="35697160"/>
          <a:ext cx="1930400" cy="1166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428625</xdr:colOff>
      <xdr:row>21</xdr:row>
      <xdr:rowOff>111126</xdr:rowOff>
    </xdr:from>
    <xdr:to>
      <xdr:col>1</xdr:col>
      <xdr:colOff>1539875</xdr:colOff>
      <xdr:row>21</xdr:row>
      <xdr:rowOff>1058546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276600" y="37315140"/>
          <a:ext cx="1111250" cy="947420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22</xdr:row>
      <xdr:rowOff>142875</xdr:rowOff>
    </xdr:from>
    <xdr:to>
      <xdr:col>1</xdr:col>
      <xdr:colOff>1539875</xdr:colOff>
      <xdr:row>22</xdr:row>
      <xdr:rowOff>1090295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276600" y="38870890"/>
          <a:ext cx="1111250" cy="94742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23</xdr:row>
      <xdr:rowOff>47625</xdr:rowOff>
    </xdr:from>
    <xdr:to>
      <xdr:col>1</xdr:col>
      <xdr:colOff>1652270</xdr:colOff>
      <xdr:row>23</xdr:row>
      <xdr:rowOff>1127125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28975" y="40299640"/>
          <a:ext cx="1271270" cy="1079500"/>
        </a:xfrm>
        <a:prstGeom prst="rect">
          <a:avLst/>
        </a:prstGeom>
      </xdr:spPr>
    </xdr:pic>
    <xdr:clientData/>
  </xdr:twoCellAnchor>
  <xdr:twoCellAnchor editAs="oneCell">
    <xdr:from>
      <xdr:col>1</xdr:col>
      <xdr:colOff>301625</xdr:colOff>
      <xdr:row>24</xdr:row>
      <xdr:rowOff>63500</xdr:rowOff>
    </xdr:from>
    <xdr:to>
      <xdr:col>1</xdr:col>
      <xdr:colOff>1572895</xdr:colOff>
      <xdr:row>24</xdr:row>
      <xdr:rowOff>1143000</xdr:rowOff>
    </xdr:to>
    <xdr:pic>
      <xdr:nvPicPr>
        <xdr:cNvPr id="16" name="图片 1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149600" y="41839515"/>
          <a:ext cx="1271270" cy="10795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444501</xdr:colOff>
      <xdr:row>25</xdr:row>
      <xdr:rowOff>79375</xdr:rowOff>
    </xdr:from>
    <xdr:to>
      <xdr:col>1</xdr:col>
      <xdr:colOff>1460501</xdr:colOff>
      <xdr:row>25</xdr:row>
      <xdr:rowOff>1075690</xdr:rowOff>
    </xdr:to>
    <xdr:pic>
      <xdr:nvPicPr>
        <xdr:cNvPr id="17" name="图片 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292475" y="43379390"/>
          <a:ext cx="1016000" cy="996315"/>
        </a:xfrm>
        <a:prstGeom prst="rect">
          <a:avLst/>
        </a:prstGeom>
      </xdr:spPr>
    </xdr:pic>
    <xdr:clientData/>
  </xdr:twoCellAnchor>
  <xdr:twoCellAnchor editAs="oneCell">
    <xdr:from>
      <xdr:col>1</xdr:col>
      <xdr:colOff>492125</xdr:colOff>
      <xdr:row>38</xdr:row>
      <xdr:rowOff>63501</xdr:rowOff>
    </xdr:from>
    <xdr:to>
      <xdr:col>1</xdr:col>
      <xdr:colOff>1559560</xdr:colOff>
      <xdr:row>38</xdr:row>
      <xdr:rowOff>1111251</xdr:rowOff>
    </xdr:to>
    <xdr:pic>
      <xdr:nvPicPr>
        <xdr:cNvPr id="18" name="图片 1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340100" y="63175515"/>
          <a:ext cx="1067435" cy="1047750"/>
        </a:xfrm>
        <a:prstGeom prst="rect">
          <a:avLst/>
        </a:prstGeom>
      </xdr:spPr>
    </xdr:pic>
    <xdr:clientData/>
  </xdr:twoCellAnchor>
  <xdr:twoCellAnchor editAs="oneCell">
    <xdr:from>
      <xdr:col>1</xdr:col>
      <xdr:colOff>492125</xdr:colOff>
      <xdr:row>26</xdr:row>
      <xdr:rowOff>47625</xdr:rowOff>
    </xdr:from>
    <xdr:to>
      <xdr:col>1</xdr:col>
      <xdr:colOff>1714500</xdr:colOff>
      <xdr:row>26</xdr:row>
      <xdr:rowOff>1142365</xdr:rowOff>
    </xdr:to>
    <xdr:pic>
      <xdr:nvPicPr>
        <xdr:cNvPr id="19" name="图片 1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340100" y="44871640"/>
          <a:ext cx="1222375" cy="1094740"/>
        </a:xfrm>
        <a:prstGeom prst="rect">
          <a:avLst/>
        </a:prstGeom>
      </xdr:spPr>
    </xdr:pic>
    <xdr:clientData/>
  </xdr:twoCellAnchor>
  <xdr:twoCellAnchor editAs="oneCell">
    <xdr:from>
      <xdr:col>1</xdr:col>
      <xdr:colOff>396875</xdr:colOff>
      <xdr:row>27</xdr:row>
      <xdr:rowOff>47625</xdr:rowOff>
    </xdr:from>
    <xdr:to>
      <xdr:col>1</xdr:col>
      <xdr:colOff>1619250</xdr:colOff>
      <xdr:row>27</xdr:row>
      <xdr:rowOff>1142365</xdr:rowOff>
    </xdr:to>
    <xdr:pic>
      <xdr:nvPicPr>
        <xdr:cNvPr id="20" name="图片 1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244850" y="46395640"/>
          <a:ext cx="1222375" cy="1094740"/>
        </a:xfrm>
        <a:prstGeom prst="rect">
          <a:avLst/>
        </a:prstGeom>
      </xdr:spPr>
    </xdr:pic>
    <xdr:clientData/>
  </xdr:twoCellAnchor>
  <xdr:twoCellAnchor editAs="oneCell">
    <xdr:from>
      <xdr:col>1</xdr:col>
      <xdr:colOff>412750</xdr:colOff>
      <xdr:row>28</xdr:row>
      <xdr:rowOff>79375</xdr:rowOff>
    </xdr:from>
    <xdr:to>
      <xdr:col>1</xdr:col>
      <xdr:colOff>1769745</xdr:colOff>
      <xdr:row>28</xdr:row>
      <xdr:rowOff>1164590</xdr:rowOff>
    </xdr:to>
    <xdr:pic>
      <xdr:nvPicPr>
        <xdr:cNvPr id="21" name="图片 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260725" y="47951390"/>
          <a:ext cx="1356995" cy="1085215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349250</xdr:colOff>
      <xdr:row>30</xdr:row>
      <xdr:rowOff>63500</xdr:rowOff>
    </xdr:from>
    <xdr:to>
      <xdr:col>1</xdr:col>
      <xdr:colOff>1706245</xdr:colOff>
      <xdr:row>30</xdr:row>
      <xdr:rowOff>1148715</xdr:rowOff>
    </xdr:to>
    <xdr:pic>
      <xdr:nvPicPr>
        <xdr:cNvPr id="22" name="图片 2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197225" y="50983515"/>
          <a:ext cx="1356995" cy="1085215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349250</xdr:colOff>
      <xdr:row>29</xdr:row>
      <xdr:rowOff>47625</xdr:rowOff>
    </xdr:from>
    <xdr:to>
      <xdr:col>1</xdr:col>
      <xdr:colOff>1651000</xdr:colOff>
      <xdr:row>29</xdr:row>
      <xdr:rowOff>1068705</xdr:rowOff>
    </xdr:to>
    <xdr:pic>
      <xdr:nvPicPr>
        <xdr:cNvPr id="23" name="图片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197225" y="49443640"/>
          <a:ext cx="1301750" cy="1021080"/>
        </a:xfrm>
        <a:prstGeom prst="rect">
          <a:avLst/>
        </a:prstGeom>
      </xdr:spPr>
    </xdr:pic>
    <xdr:clientData/>
  </xdr:twoCellAnchor>
  <xdr:twoCellAnchor editAs="oneCell">
    <xdr:from>
      <xdr:col>1</xdr:col>
      <xdr:colOff>396875</xdr:colOff>
      <xdr:row>31</xdr:row>
      <xdr:rowOff>111125</xdr:rowOff>
    </xdr:from>
    <xdr:to>
      <xdr:col>1</xdr:col>
      <xdr:colOff>1698625</xdr:colOff>
      <xdr:row>31</xdr:row>
      <xdr:rowOff>1132205</xdr:rowOff>
    </xdr:to>
    <xdr:pic>
      <xdr:nvPicPr>
        <xdr:cNvPr id="24" name="图片 2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244850" y="52555140"/>
          <a:ext cx="1301750" cy="102108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476250</xdr:colOff>
      <xdr:row>32</xdr:row>
      <xdr:rowOff>47625</xdr:rowOff>
    </xdr:from>
    <xdr:to>
      <xdr:col>1</xdr:col>
      <xdr:colOff>1778000</xdr:colOff>
      <xdr:row>32</xdr:row>
      <xdr:rowOff>1068705</xdr:rowOff>
    </xdr:to>
    <xdr:pic>
      <xdr:nvPicPr>
        <xdr:cNvPr id="25" name="图片 2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324225" y="54015640"/>
          <a:ext cx="1301750" cy="1021080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349250</xdr:colOff>
      <xdr:row>33</xdr:row>
      <xdr:rowOff>31750</xdr:rowOff>
    </xdr:from>
    <xdr:to>
      <xdr:col>1</xdr:col>
      <xdr:colOff>1706245</xdr:colOff>
      <xdr:row>33</xdr:row>
      <xdr:rowOff>1116965</xdr:rowOff>
    </xdr:to>
    <xdr:pic>
      <xdr:nvPicPr>
        <xdr:cNvPr id="26" name="图片 2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197225" y="55523765"/>
          <a:ext cx="1356995" cy="1085215"/>
        </a:xfrm>
        <a:prstGeom prst="rect">
          <a:avLst/>
        </a:prstGeom>
      </xdr:spPr>
    </xdr:pic>
    <xdr:clientData/>
  </xdr:twoCellAnchor>
  <xdr:twoCellAnchor editAs="oneCell">
    <xdr:from>
      <xdr:col>1</xdr:col>
      <xdr:colOff>396875</xdr:colOff>
      <xdr:row>36</xdr:row>
      <xdr:rowOff>79375</xdr:rowOff>
    </xdr:from>
    <xdr:to>
      <xdr:col>1</xdr:col>
      <xdr:colOff>1753870</xdr:colOff>
      <xdr:row>36</xdr:row>
      <xdr:rowOff>1164590</xdr:rowOff>
    </xdr:to>
    <xdr:pic>
      <xdr:nvPicPr>
        <xdr:cNvPr id="27" name="图片 2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244850" y="60143390"/>
          <a:ext cx="1356995" cy="108521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34</xdr:row>
      <xdr:rowOff>47625</xdr:rowOff>
    </xdr:from>
    <xdr:to>
      <xdr:col>1</xdr:col>
      <xdr:colOff>1666875</xdr:colOff>
      <xdr:row>34</xdr:row>
      <xdr:rowOff>1089660</xdr:rowOff>
    </xdr:to>
    <xdr:pic>
      <xdr:nvPicPr>
        <xdr:cNvPr id="28" name="图片 27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419475" y="57063640"/>
          <a:ext cx="1095375" cy="1042035"/>
        </a:xfrm>
        <a:prstGeom prst="rect">
          <a:avLst/>
        </a:prstGeom>
      </xdr:spPr>
    </xdr:pic>
    <xdr:clientData/>
  </xdr:twoCellAnchor>
  <xdr:twoCellAnchor editAs="oneCell">
    <xdr:from>
      <xdr:col>1</xdr:col>
      <xdr:colOff>523875</xdr:colOff>
      <xdr:row>37</xdr:row>
      <xdr:rowOff>127000</xdr:rowOff>
    </xdr:from>
    <xdr:to>
      <xdr:col>1</xdr:col>
      <xdr:colOff>1619250</xdr:colOff>
      <xdr:row>37</xdr:row>
      <xdr:rowOff>1169035</xdr:rowOff>
    </xdr:to>
    <xdr:pic>
      <xdr:nvPicPr>
        <xdr:cNvPr id="29" name="图片 2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371850" y="61715015"/>
          <a:ext cx="1095375" cy="1042035"/>
        </a:xfrm>
        <a:prstGeom prst="rect">
          <a:avLst/>
        </a:prstGeom>
      </xdr:spPr>
    </xdr:pic>
    <xdr:clientData/>
  </xdr:twoCellAnchor>
  <xdr:twoCellAnchor editAs="oneCell">
    <xdr:from>
      <xdr:col>1</xdr:col>
      <xdr:colOff>650875</xdr:colOff>
      <xdr:row>35</xdr:row>
      <xdr:rowOff>95250</xdr:rowOff>
    </xdr:from>
    <xdr:to>
      <xdr:col>1</xdr:col>
      <xdr:colOff>1673860</xdr:colOff>
      <xdr:row>35</xdr:row>
      <xdr:rowOff>1095375</xdr:rowOff>
    </xdr:to>
    <xdr:pic>
      <xdr:nvPicPr>
        <xdr:cNvPr id="30" name="图片 2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498850" y="58635265"/>
          <a:ext cx="1022985" cy="1000125"/>
        </a:xfrm>
        <a:prstGeom prst="rect">
          <a:avLst/>
        </a:prstGeom>
      </xdr:spPr>
    </xdr:pic>
    <xdr:clientData/>
  </xdr:twoCellAnchor>
  <xdr:twoCellAnchor editAs="oneCell">
    <xdr:from>
      <xdr:col>1</xdr:col>
      <xdr:colOff>539750</xdr:colOff>
      <xdr:row>39</xdr:row>
      <xdr:rowOff>79375</xdr:rowOff>
    </xdr:from>
    <xdr:to>
      <xdr:col>1</xdr:col>
      <xdr:colOff>1562735</xdr:colOff>
      <xdr:row>39</xdr:row>
      <xdr:rowOff>1079500</xdr:rowOff>
    </xdr:to>
    <xdr:pic>
      <xdr:nvPicPr>
        <xdr:cNvPr id="31" name="图片 3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387725" y="64715390"/>
          <a:ext cx="1022985" cy="1000125"/>
        </a:xfrm>
        <a:prstGeom prst="rect">
          <a:avLst/>
        </a:prstGeom>
      </xdr:spPr>
    </xdr:pic>
    <xdr:clientData/>
  </xdr:twoCellAnchor>
  <xdr:twoCellAnchor editAs="oneCell">
    <xdr:from>
      <xdr:col>1</xdr:col>
      <xdr:colOff>497840</xdr:colOff>
      <xdr:row>40</xdr:row>
      <xdr:rowOff>190500</xdr:rowOff>
    </xdr:from>
    <xdr:to>
      <xdr:col>1</xdr:col>
      <xdr:colOff>1299845</xdr:colOff>
      <xdr:row>40</xdr:row>
      <xdr:rowOff>946150</xdr:rowOff>
    </xdr:to>
    <xdr:pic>
      <xdr:nvPicPr>
        <xdr:cNvPr id="32" name="图片 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345815" y="66350515"/>
          <a:ext cx="802005" cy="755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599440</xdr:colOff>
      <xdr:row>41</xdr:row>
      <xdr:rowOff>317500</xdr:rowOff>
    </xdr:from>
    <xdr:to>
      <xdr:col>1</xdr:col>
      <xdr:colOff>1319530</xdr:colOff>
      <xdr:row>41</xdr:row>
      <xdr:rowOff>900430</xdr:rowOff>
    </xdr:to>
    <xdr:pic>
      <xdr:nvPicPr>
        <xdr:cNvPr id="33" name="图片 1" descr="2445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447415" y="68001515"/>
          <a:ext cx="720090" cy="582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280035</xdr:colOff>
      <xdr:row>42</xdr:row>
      <xdr:rowOff>283210</xdr:rowOff>
    </xdr:from>
    <xdr:to>
      <xdr:col>1</xdr:col>
      <xdr:colOff>1451610</xdr:colOff>
      <xdr:row>42</xdr:row>
      <xdr:rowOff>1475740</xdr:rowOff>
    </xdr:to>
    <xdr:pic>
      <xdr:nvPicPr>
        <xdr:cNvPr id="34" name="图片 3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128010" y="69491225"/>
          <a:ext cx="1171575" cy="1192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676275</xdr:colOff>
      <xdr:row>43</xdr:row>
      <xdr:rowOff>774065</xdr:rowOff>
    </xdr:from>
    <xdr:to>
      <xdr:col>1</xdr:col>
      <xdr:colOff>2491740</xdr:colOff>
      <xdr:row>44</xdr:row>
      <xdr:rowOff>718820</xdr:rowOff>
    </xdr:to>
    <xdr:pic>
      <xdr:nvPicPr>
        <xdr:cNvPr id="35" name="图片 3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524250" y="71506080"/>
          <a:ext cx="1815465" cy="1468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1022350</xdr:colOff>
      <xdr:row>45</xdr:row>
      <xdr:rowOff>233680</xdr:rowOff>
    </xdr:from>
    <xdr:to>
      <xdr:col>1</xdr:col>
      <xdr:colOff>1631950</xdr:colOff>
      <xdr:row>45</xdr:row>
      <xdr:rowOff>1263650</xdr:rowOff>
    </xdr:to>
    <xdr:pic>
      <xdr:nvPicPr>
        <xdr:cNvPr id="36" name="图片 3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870325" y="74013695"/>
          <a:ext cx="609600" cy="1029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287655</xdr:colOff>
      <xdr:row>46</xdr:row>
      <xdr:rowOff>349885</xdr:rowOff>
    </xdr:from>
    <xdr:to>
      <xdr:col>1</xdr:col>
      <xdr:colOff>1758315</xdr:colOff>
      <xdr:row>47</xdr:row>
      <xdr:rowOff>786130</xdr:rowOff>
    </xdr:to>
    <xdr:pic>
      <xdr:nvPicPr>
        <xdr:cNvPr id="37" name="图片 36" descr="4a65d6fba4a34a40b55f66636bb86fa9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135630" y="75653900"/>
          <a:ext cx="1470660" cy="19602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215265</xdr:colOff>
      <xdr:row>48</xdr:row>
      <xdr:rowOff>649605</xdr:rowOff>
    </xdr:from>
    <xdr:to>
      <xdr:col>1</xdr:col>
      <xdr:colOff>2322195</xdr:colOff>
      <xdr:row>49</xdr:row>
      <xdr:rowOff>88265</xdr:rowOff>
    </xdr:to>
    <xdr:pic>
      <xdr:nvPicPr>
        <xdr:cNvPr id="38" name="图片 37" descr="12mofets waterproof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063240" y="79001620"/>
          <a:ext cx="210693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327660</xdr:colOff>
      <xdr:row>49</xdr:row>
      <xdr:rowOff>505460</xdr:rowOff>
    </xdr:from>
    <xdr:to>
      <xdr:col>1</xdr:col>
      <xdr:colOff>2432685</xdr:colOff>
      <xdr:row>50</xdr:row>
      <xdr:rowOff>397510</xdr:rowOff>
    </xdr:to>
    <xdr:pic>
      <xdr:nvPicPr>
        <xdr:cNvPr id="39" name="图片 38" descr="LCD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175635" y="80381475"/>
          <a:ext cx="2105025" cy="1416050"/>
        </a:xfrm>
        <a:prstGeom prst="rect">
          <a:avLst/>
        </a:prstGeom>
      </xdr:spPr>
    </xdr:pic>
    <xdr:clientData/>
  </xdr:twoCellAnchor>
  <xdr:twoCellAnchor editAs="oneCell">
    <xdr:from>
      <xdr:col>1</xdr:col>
      <xdr:colOff>417195</xdr:colOff>
      <xdr:row>50</xdr:row>
      <xdr:rowOff>505460</xdr:rowOff>
    </xdr:from>
    <xdr:to>
      <xdr:col>1</xdr:col>
      <xdr:colOff>1983105</xdr:colOff>
      <xdr:row>51</xdr:row>
      <xdr:rowOff>549275</xdr:rowOff>
    </xdr:to>
    <xdr:pic>
      <xdr:nvPicPr>
        <xdr:cNvPr id="40" name="图片 39" descr="指拨把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65170" y="81905475"/>
          <a:ext cx="1565910" cy="1567815"/>
        </a:xfrm>
        <a:prstGeom prst="rect">
          <a:avLst/>
        </a:prstGeom>
      </xdr:spPr>
    </xdr:pic>
    <xdr:clientData/>
  </xdr:twoCellAnchor>
  <xdr:twoCellAnchor editAs="oneCell">
    <xdr:from>
      <xdr:col>1</xdr:col>
      <xdr:colOff>158115</xdr:colOff>
      <xdr:row>51</xdr:row>
      <xdr:rowOff>535940</xdr:rowOff>
    </xdr:from>
    <xdr:to>
      <xdr:col>1</xdr:col>
      <xdr:colOff>2305685</xdr:colOff>
      <xdr:row>52</xdr:row>
      <xdr:rowOff>443865</xdr:rowOff>
    </xdr:to>
    <xdr:pic>
      <xdr:nvPicPr>
        <xdr:cNvPr id="41" name="图片 40" descr="IMG_1396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006090" y="83459955"/>
          <a:ext cx="2147570" cy="1431925"/>
        </a:xfrm>
        <a:prstGeom prst="rect">
          <a:avLst/>
        </a:prstGeom>
      </xdr:spPr>
    </xdr:pic>
    <xdr:clientData/>
  </xdr:twoCellAnchor>
  <xdr:twoCellAnchor editAs="oneCell">
    <xdr:from>
      <xdr:col>1</xdr:col>
      <xdr:colOff>243205</xdr:colOff>
      <xdr:row>52</xdr:row>
      <xdr:rowOff>232410</xdr:rowOff>
    </xdr:from>
    <xdr:to>
      <xdr:col>1</xdr:col>
      <xdr:colOff>2482850</xdr:colOff>
      <xdr:row>53</xdr:row>
      <xdr:rowOff>846455</xdr:rowOff>
    </xdr:to>
    <xdr:pic>
      <xdr:nvPicPr>
        <xdr:cNvPr id="42" name="图片 41" descr="KT-V12双霍尔传感器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091180" y="84680425"/>
          <a:ext cx="2239645" cy="2138045"/>
        </a:xfrm>
        <a:prstGeom prst="rect">
          <a:avLst/>
        </a:prstGeom>
      </xdr:spPr>
    </xdr:pic>
    <xdr:clientData/>
  </xdr:twoCellAnchor>
  <xdr:twoCellAnchor editAs="oneCell">
    <xdr:from>
      <xdr:col>1</xdr:col>
      <xdr:colOff>193675</xdr:colOff>
      <xdr:row>53</xdr:row>
      <xdr:rowOff>530225</xdr:rowOff>
    </xdr:from>
    <xdr:to>
      <xdr:col>1</xdr:col>
      <xdr:colOff>2206625</xdr:colOff>
      <xdr:row>54</xdr:row>
      <xdr:rowOff>348615</xdr:rowOff>
    </xdr:to>
    <xdr:pic>
      <xdr:nvPicPr>
        <xdr:cNvPr id="43" name="图片 42" descr="1 for 4 waterproof  cable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041650" y="86502240"/>
          <a:ext cx="2012950" cy="1342390"/>
        </a:xfrm>
        <a:prstGeom prst="rect">
          <a:avLst/>
        </a:prstGeom>
      </xdr:spPr>
    </xdr:pic>
    <xdr:clientData/>
  </xdr:twoCellAnchor>
  <xdr:twoCellAnchor editAs="oneCell">
    <xdr:from>
      <xdr:col>1</xdr:col>
      <xdr:colOff>146685</xdr:colOff>
      <xdr:row>55</xdr:row>
      <xdr:rowOff>396875</xdr:rowOff>
    </xdr:from>
    <xdr:to>
      <xdr:col>1</xdr:col>
      <xdr:colOff>2548255</xdr:colOff>
      <xdr:row>56</xdr:row>
      <xdr:rowOff>672465</xdr:rowOff>
    </xdr:to>
    <xdr:pic>
      <xdr:nvPicPr>
        <xdr:cNvPr id="44" name="图片 43" descr="531a4c93b9553fb3a4500d80f9b6cb2a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994660" y="89416890"/>
          <a:ext cx="2401570" cy="1799590"/>
        </a:xfrm>
        <a:prstGeom prst="rect">
          <a:avLst/>
        </a:prstGeom>
      </xdr:spPr>
    </xdr:pic>
    <xdr:clientData/>
  </xdr:twoCellAnchor>
  <xdr:twoCellAnchor editAs="oneCell">
    <xdr:from>
      <xdr:col>1</xdr:col>
      <xdr:colOff>782955</xdr:colOff>
      <xdr:row>56</xdr:row>
      <xdr:rowOff>90170</xdr:rowOff>
    </xdr:from>
    <xdr:to>
      <xdr:col>1</xdr:col>
      <xdr:colOff>2162810</xdr:colOff>
      <xdr:row>57</xdr:row>
      <xdr:rowOff>1018540</xdr:rowOff>
    </xdr:to>
    <xdr:pic>
      <xdr:nvPicPr>
        <xdr:cNvPr id="45" name="图片 44" descr="19x1.4 motorcycle rim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630930" y="90634185"/>
          <a:ext cx="1379855" cy="2452370"/>
        </a:xfrm>
        <a:prstGeom prst="rect">
          <a:avLst/>
        </a:prstGeom>
      </xdr:spPr>
    </xdr:pic>
    <xdr:clientData/>
  </xdr:twoCellAnchor>
  <xdr:twoCellAnchor editAs="oneCell">
    <xdr:from>
      <xdr:col>1</xdr:col>
      <xdr:colOff>590550</xdr:colOff>
      <xdr:row>57</xdr:row>
      <xdr:rowOff>240030</xdr:rowOff>
    </xdr:from>
    <xdr:to>
      <xdr:col>1</xdr:col>
      <xdr:colOff>2506980</xdr:colOff>
      <xdr:row>58</xdr:row>
      <xdr:rowOff>8255</xdr:rowOff>
    </xdr:to>
    <xdr:pic>
      <xdr:nvPicPr>
        <xdr:cNvPr id="46" name="图片 45" descr="辐条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438525" y="92308045"/>
          <a:ext cx="1916430" cy="1292225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</xdr:colOff>
      <xdr:row>47</xdr:row>
      <xdr:rowOff>184150</xdr:rowOff>
    </xdr:from>
    <xdr:to>
      <xdr:col>1</xdr:col>
      <xdr:colOff>2365375</xdr:colOff>
      <xdr:row>48</xdr:row>
      <xdr:rowOff>767715</xdr:rowOff>
    </xdr:to>
    <xdr:pic>
      <xdr:nvPicPr>
        <xdr:cNvPr id="47" name="图片 46" descr="57053ad5e9048da45dfe0c10cc615ed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903220" y="77012165"/>
          <a:ext cx="2310130" cy="2107565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54</xdr:row>
      <xdr:rowOff>582295</xdr:rowOff>
    </xdr:from>
    <xdr:to>
      <xdr:col>1</xdr:col>
      <xdr:colOff>2473325</xdr:colOff>
      <xdr:row>55</xdr:row>
      <xdr:rowOff>587375</xdr:rowOff>
    </xdr:to>
    <xdr:pic>
      <xdr:nvPicPr>
        <xdr:cNvPr id="48" name="图片 47" descr="硕通36v 2A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025775" y="88078310"/>
          <a:ext cx="2295525" cy="1529080"/>
        </a:xfrm>
        <a:prstGeom prst="rect">
          <a:avLst/>
        </a:prstGeom>
      </xdr:spPr>
    </xdr:pic>
    <xdr:clientData/>
  </xdr:twoCellAnchor>
  <xdr:twoCellAnchor editAs="oneCell">
    <xdr:from>
      <xdr:col>1</xdr:col>
      <xdr:colOff>1641475</xdr:colOff>
      <xdr:row>59</xdr:row>
      <xdr:rowOff>354965</xdr:rowOff>
    </xdr:from>
    <xdr:to>
      <xdr:col>1</xdr:col>
      <xdr:colOff>2118995</xdr:colOff>
      <xdr:row>59</xdr:row>
      <xdr:rowOff>962025</xdr:rowOff>
    </xdr:to>
    <xdr:pic>
      <xdr:nvPicPr>
        <xdr:cNvPr id="49" name="图片 4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4489450" y="95470980"/>
          <a:ext cx="477520" cy="607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1078230</xdr:colOff>
      <xdr:row>60</xdr:row>
      <xdr:rowOff>208915</xdr:rowOff>
    </xdr:from>
    <xdr:to>
      <xdr:col>1</xdr:col>
      <xdr:colOff>1781175</xdr:colOff>
      <xdr:row>60</xdr:row>
      <xdr:rowOff>1321435</xdr:rowOff>
    </xdr:to>
    <xdr:pic>
      <xdr:nvPicPr>
        <xdr:cNvPr id="50" name="图片 4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926205" y="96848930"/>
          <a:ext cx="702945" cy="1112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466725</xdr:colOff>
      <xdr:row>61</xdr:row>
      <xdr:rowOff>57150</xdr:rowOff>
    </xdr:from>
    <xdr:to>
      <xdr:col>1</xdr:col>
      <xdr:colOff>1471930</xdr:colOff>
      <xdr:row>61</xdr:row>
      <xdr:rowOff>1069340</xdr:rowOff>
    </xdr:to>
    <xdr:pic>
      <xdr:nvPicPr>
        <xdr:cNvPr id="51" name="图片 5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314700" y="98221165"/>
          <a:ext cx="1005205" cy="1012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546100</xdr:colOff>
      <xdr:row>62</xdr:row>
      <xdr:rowOff>127000</xdr:rowOff>
    </xdr:from>
    <xdr:to>
      <xdr:col>1</xdr:col>
      <xdr:colOff>1524000</xdr:colOff>
      <xdr:row>62</xdr:row>
      <xdr:rowOff>1124585</xdr:rowOff>
    </xdr:to>
    <xdr:pic>
      <xdr:nvPicPr>
        <xdr:cNvPr id="52" name="图片 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394075" y="99815015"/>
          <a:ext cx="977900" cy="997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526415</xdr:colOff>
      <xdr:row>63</xdr:row>
      <xdr:rowOff>81280</xdr:rowOff>
    </xdr:from>
    <xdr:to>
      <xdr:col>1</xdr:col>
      <xdr:colOff>1374775</xdr:colOff>
      <xdr:row>63</xdr:row>
      <xdr:rowOff>1034415</xdr:rowOff>
    </xdr:to>
    <xdr:pic>
      <xdr:nvPicPr>
        <xdr:cNvPr id="53" name="图片 52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374390" y="101293295"/>
          <a:ext cx="848360" cy="953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673100</xdr:colOff>
      <xdr:row>66</xdr:row>
      <xdr:rowOff>29210</xdr:rowOff>
    </xdr:from>
    <xdr:to>
      <xdr:col>1</xdr:col>
      <xdr:colOff>1666240</xdr:colOff>
      <xdr:row>66</xdr:row>
      <xdr:rowOff>1341755</xdr:rowOff>
    </xdr:to>
    <xdr:pic>
      <xdr:nvPicPr>
        <xdr:cNvPr id="54" name="图片 5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521075" y="105813225"/>
          <a:ext cx="993140" cy="1312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704215</xdr:colOff>
      <xdr:row>67</xdr:row>
      <xdr:rowOff>23495</xdr:rowOff>
    </xdr:from>
    <xdr:to>
      <xdr:col>1</xdr:col>
      <xdr:colOff>1697355</xdr:colOff>
      <xdr:row>67</xdr:row>
      <xdr:rowOff>1336040</xdr:rowOff>
    </xdr:to>
    <xdr:pic>
      <xdr:nvPicPr>
        <xdr:cNvPr id="55" name="图片 54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552190" y="107331510"/>
          <a:ext cx="993140" cy="1312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409575</xdr:colOff>
      <xdr:row>65</xdr:row>
      <xdr:rowOff>160020</xdr:rowOff>
    </xdr:from>
    <xdr:to>
      <xdr:col>1</xdr:col>
      <xdr:colOff>1724025</xdr:colOff>
      <xdr:row>65</xdr:row>
      <xdr:rowOff>1104900</xdr:rowOff>
    </xdr:to>
    <xdr:pic>
      <xdr:nvPicPr>
        <xdr:cNvPr id="56" name="图片 55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257550" y="104420035"/>
          <a:ext cx="1314450" cy="94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409575</xdr:colOff>
      <xdr:row>64</xdr:row>
      <xdr:rowOff>160020</xdr:rowOff>
    </xdr:from>
    <xdr:to>
      <xdr:col>1</xdr:col>
      <xdr:colOff>1724025</xdr:colOff>
      <xdr:row>64</xdr:row>
      <xdr:rowOff>1104900</xdr:rowOff>
    </xdr:to>
    <xdr:pic>
      <xdr:nvPicPr>
        <xdr:cNvPr id="57" name="图片 5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257550" y="102896035"/>
          <a:ext cx="1314450" cy="94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215900</xdr:colOff>
      <xdr:row>69</xdr:row>
      <xdr:rowOff>32385</xdr:rowOff>
    </xdr:from>
    <xdr:to>
      <xdr:col>1</xdr:col>
      <xdr:colOff>1343660</xdr:colOff>
      <xdr:row>69</xdr:row>
      <xdr:rowOff>1166495</xdr:rowOff>
    </xdr:to>
    <xdr:pic>
      <xdr:nvPicPr>
        <xdr:cNvPr id="58" name="图片 5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063875" y="110388400"/>
          <a:ext cx="1127760" cy="1134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159385</xdr:colOff>
      <xdr:row>70</xdr:row>
      <xdr:rowOff>30480</xdr:rowOff>
    </xdr:from>
    <xdr:to>
      <xdr:col>1</xdr:col>
      <xdr:colOff>1400810</xdr:colOff>
      <xdr:row>70</xdr:row>
      <xdr:rowOff>1143000</xdr:rowOff>
    </xdr:to>
    <xdr:pic>
      <xdr:nvPicPr>
        <xdr:cNvPr id="59" name="图片 58"/>
        <xdr:cNvPicPr>
          <a:picLocks noChangeAspect="1"/>
        </xdr:cNvPicPr>
      </xdr:nvPicPr>
      <xdr:blipFill>
        <a:blip r:embed="rId45"/>
        <a:srcRect t="18073" r="10930" b="22290"/>
        <a:stretch>
          <a:fillRect/>
        </a:stretch>
      </xdr:blipFill>
      <xdr:spPr>
        <a:xfrm>
          <a:off x="3007360" y="111910495"/>
          <a:ext cx="1241425" cy="1112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1352550</xdr:colOff>
      <xdr:row>71</xdr:row>
      <xdr:rowOff>386080</xdr:rowOff>
    </xdr:from>
    <xdr:to>
      <xdr:col>1</xdr:col>
      <xdr:colOff>2009775</xdr:colOff>
      <xdr:row>71</xdr:row>
      <xdr:rowOff>1499235</xdr:rowOff>
    </xdr:to>
    <xdr:pic>
      <xdr:nvPicPr>
        <xdr:cNvPr id="60" name="图片 5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4200525" y="113790095"/>
          <a:ext cx="657225" cy="1113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2076450</xdr:colOff>
      <xdr:row>72</xdr:row>
      <xdr:rowOff>238125</xdr:rowOff>
    </xdr:from>
    <xdr:to>
      <xdr:col>1</xdr:col>
      <xdr:colOff>2892425</xdr:colOff>
      <xdr:row>72</xdr:row>
      <xdr:rowOff>1276350</xdr:rowOff>
    </xdr:to>
    <xdr:pic>
      <xdr:nvPicPr>
        <xdr:cNvPr id="61" name="图片 6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4924425" y="115166140"/>
          <a:ext cx="815975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262255</xdr:colOff>
      <xdr:row>73</xdr:row>
      <xdr:rowOff>170180</xdr:rowOff>
    </xdr:from>
    <xdr:to>
      <xdr:col>1</xdr:col>
      <xdr:colOff>1329055</xdr:colOff>
      <xdr:row>73</xdr:row>
      <xdr:rowOff>903605</xdr:rowOff>
    </xdr:to>
    <xdr:pic>
      <xdr:nvPicPr>
        <xdr:cNvPr id="62" name="图片 61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110230" y="116622195"/>
          <a:ext cx="106680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69215</xdr:colOff>
      <xdr:row>76</xdr:row>
      <xdr:rowOff>415290</xdr:rowOff>
    </xdr:from>
    <xdr:to>
      <xdr:col>1</xdr:col>
      <xdr:colOff>2098040</xdr:colOff>
      <xdr:row>78</xdr:row>
      <xdr:rowOff>65405</xdr:rowOff>
    </xdr:to>
    <xdr:pic>
      <xdr:nvPicPr>
        <xdr:cNvPr id="64" name="图片 63" descr="e61950af43984b368a2c4bc7bf3b046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2917190" y="121439305"/>
          <a:ext cx="2028825" cy="2698115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</xdr:colOff>
      <xdr:row>90</xdr:row>
      <xdr:rowOff>19050</xdr:rowOff>
    </xdr:from>
    <xdr:to>
      <xdr:col>1</xdr:col>
      <xdr:colOff>2120265</xdr:colOff>
      <xdr:row>91</xdr:row>
      <xdr:rowOff>53975</xdr:rowOff>
    </xdr:to>
    <xdr:pic>
      <xdr:nvPicPr>
        <xdr:cNvPr id="65" name="图片 64" descr="微信图片_20250616104903"/>
        <xdr:cNvPicPr>
          <a:picLocks noChangeAspect="1"/>
        </xdr:cNvPicPr>
      </xdr:nvPicPr>
      <xdr:blipFill>
        <a:blip r:embed="rId50"/>
        <a:srcRect l="14029" t="18730" r="46660" b="63175"/>
        <a:stretch>
          <a:fillRect/>
        </a:stretch>
      </xdr:blipFill>
      <xdr:spPr>
        <a:xfrm>
          <a:off x="2868295" y="142379065"/>
          <a:ext cx="2099945" cy="1558925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88</xdr:row>
      <xdr:rowOff>109855</xdr:rowOff>
    </xdr:from>
    <xdr:to>
      <xdr:col>1</xdr:col>
      <xdr:colOff>2061210</xdr:colOff>
      <xdr:row>88</xdr:row>
      <xdr:rowOff>1373505</xdr:rowOff>
    </xdr:to>
    <xdr:pic>
      <xdr:nvPicPr>
        <xdr:cNvPr id="66" name="图片 65" descr="微信图片_20250616104856"/>
        <xdr:cNvPicPr>
          <a:picLocks noChangeAspect="1"/>
        </xdr:cNvPicPr>
      </xdr:nvPicPr>
      <xdr:blipFill>
        <a:blip r:embed="rId51"/>
        <a:srcRect l="40512" t="54353" r="24411" b="33127"/>
        <a:stretch>
          <a:fillRect/>
        </a:stretch>
      </xdr:blipFill>
      <xdr:spPr>
        <a:xfrm>
          <a:off x="2923540" y="139421870"/>
          <a:ext cx="1985645" cy="1263650"/>
        </a:xfrm>
        <a:prstGeom prst="rect">
          <a:avLst/>
        </a:prstGeom>
      </xdr:spPr>
    </xdr:pic>
    <xdr:clientData/>
  </xdr:twoCellAnchor>
  <xdr:twoCellAnchor editAs="oneCell">
    <xdr:from>
      <xdr:col>1</xdr:col>
      <xdr:colOff>73660</xdr:colOff>
      <xdr:row>99</xdr:row>
      <xdr:rowOff>0</xdr:rowOff>
    </xdr:from>
    <xdr:to>
      <xdr:col>1</xdr:col>
      <xdr:colOff>2195830</xdr:colOff>
      <xdr:row>99</xdr:row>
      <xdr:rowOff>1495425</xdr:rowOff>
    </xdr:to>
    <xdr:pic>
      <xdr:nvPicPr>
        <xdr:cNvPr id="67" name="图片 66" descr="微信图片_20250616104909"/>
        <xdr:cNvPicPr>
          <a:picLocks noChangeAspect="1"/>
        </xdr:cNvPicPr>
      </xdr:nvPicPr>
      <xdr:blipFill>
        <a:blip r:embed="rId52"/>
        <a:srcRect l="25876" t="62242" r="36613" b="22986"/>
        <a:stretch>
          <a:fillRect/>
        </a:stretch>
      </xdr:blipFill>
      <xdr:spPr>
        <a:xfrm>
          <a:off x="2921635" y="156076015"/>
          <a:ext cx="2122170" cy="1495425"/>
        </a:xfrm>
        <a:prstGeom prst="rect">
          <a:avLst/>
        </a:prstGeom>
      </xdr:spPr>
    </xdr:pic>
    <xdr:clientData/>
  </xdr:twoCellAnchor>
  <xdr:twoCellAnchor editAs="oneCell">
    <xdr:from>
      <xdr:col>0</xdr:col>
      <xdr:colOff>2118360</xdr:colOff>
      <xdr:row>89</xdr:row>
      <xdr:rowOff>53340</xdr:rowOff>
    </xdr:from>
    <xdr:to>
      <xdr:col>1</xdr:col>
      <xdr:colOff>1409065</xdr:colOff>
      <xdr:row>90</xdr:row>
      <xdr:rowOff>109220</xdr:rowOff>
    </xdr:to>
    <xdr:pic>
      <xdr:nvPicPr>
        <xdr:cNvPr id="68" name="图片 67" descr="微信图片_20250616110409"/>
        <xdr:cNvPicPr>
          <a:picLocks noChangeAspect="1"/>
        </xdr:cNvPicPr>
      </xdr:nvPicPr>
      <xdr:blipFill>
        <a:blip r:embed="rId53"/>
        <a:srcRect l="44543" t="51748" r="17623" b="32685"/>
        <a:stretch>
          <a:fillRect/>
        </a:stretch>
      </xdr:blipFill>
      <xdr:spPr>
        <a:xfrm>
          <a:off x="2118360" y="140889355"/>
          <a:ext cx="2138680" cy="1579880"/>
        </a:xfrm>
        <a:prstGeom prst="rect">
          <a:avLst/>
        </a:prstGeom>
      </xdr:spPr>
    </xdr:pic>
    <xdr:clientData/>
  </xdr:twoCellAnchor>
  <xdr:twoCellAnchor editAs="oneCell">
    <xdr:from>
      <xdr:col>1</xdr:col>
      <xdr:colOff>154940</xdr:colOff>
      <xdr:row>83</xdr:row>
      <xdr:rowOff>3810</xdr:rowOff>
    </xdr:from>
    <xdr:to>
      <xdr:col>1</xdr:col>
      <xdr:colOff>2002790</xdr:colOff>
      <xdr:row>84</xdr:row>
      <xdr:rowOff>30480</xdr:rowOff>
    </xdr:to>
    <xdr:pic>
      <xdr:nvPicPr>
        <xdr:cNvPr id="69" name="图片 68" descr="7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002915" y="131695825"/>
          <a:ext cx="1847850" cy="1550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82</xdr:row>
      <xdr:rowOff>54610</xdr:rowOff>
    </xdr:from>
    <xdr:to>
      <xdr:col>1</xdr:col>
      <xdr:colOff>1991360</xdr:colOff>
      <xdr:row>82</xdr:row>
      <xdr:rowOff>1507490</xdr:rowOff>
    </xdr:to>
    <xdr:pic>
      <xdr:nvPicPr>
        <xdr:cNvPr id="70" name="图片 69" descr="28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048000" y="130222625"/>
          <a:ext cx="1791335" cy="1452880"/>
        </a:xfrm>
        <a:prstGeom prst="rect">
          <a:avLst/>
        </a:prstGeom>
      </xdr:spPr>
    </xdr:pic>
    <xdr:clientData/>
  </xdr:twoCellAnchor>
  <xdr:twoCellAnchor editAs="oneCell">
    <xdr:from>
      <xdr:col>1</xdr:col>
      <xdr:colOff>155575</xdr:colOff>
      <xdr:row>84</xdr:row>
      <xdr:rowOff>40640</xdr:rowOff>
    </xdr:from>
    <xdr:to>
      <xdr:col>1</xdr:col>
      <xdr:colOff>2032000</xdr:colOff>
      <xdr:row>85</xdr:row>
      <xdr:rowOff>78105</xdr:rowOff>
    </xdr:to>
    <xdr:pic>
      <xdr:nvPicPr>
        <xdr:cNvPr id="71" name="图片 70" descr="9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003550" y="133256655"/>
          <a:ext cx="1876425" cy="1561465"/>
        </a:xfrm>
        <a:prstGeom prst="rect">
          <a:avLst/>
        </a:prstGeom>
      </xdr:spPr>
    </xdr:pic>
    <xdr:clientData/>
  </xdr:twoCellAnchor>
  <xdr:twoCellAnchor editAs="oneCell">
    <xdr:from>
      <xdr:col>1</xdr:col>
      <xdr:colOff>111125</xdr:colOff>
      <xdr:row>85</xdr:row>
      <xdr:rowOff>18415</xdr:rowOff>
    </xdr:from>
    <xdr:to>
      <xdr:col>1</xdr:col>
      <xdr:colOff>1949450</xdr:colOff>
      <xdr:row>86</xdr:row>
      <xdr:rowOff>95885</xdr:rowOff>
    </xdr:to>
    <xdr:pic>
      <xdr:nvPicPr>
        <xdr:cNvPr id="72" name="图片 71" descr="10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2959100" y="134758430"/>
          <a:ext cx="1838325" cy="1601470"/>
        </a:xfrm>
        <a:prstGeom prst="rect">
          <a:avLst/>
        </a:prstGeom>
      </xdr:spPr>
    </xdr:pic>
    <xdr:clientData/>
  </xdr:twoCellAnchor>
  <xdr:twoCellAnchor editAs="oneCell">
    <xdr:from>
      <xdr:col>1</xdr:col>
      <xdr:colOff>269240</xdr:colOff>
      <xdr:row>86</xdr:row>
      <xdr:rowOff>77470</xdr:rowOff>
    </xdr:from>
    <xdr:to>
      <xdr:col>1</xdr:col>
      <xdr:colOff>1945005</xdr:colOff>
      <xdr:row>87</xdr:row>
      <xdr:rowOff>43180</xdr:rowOff>
    </xdr:to>
    <xdr:pic>
      <xdr:nvPicPr>
        <xdr:cNvPr id="73" name="图片 72" descr="1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117215" y="136341485"/>
          <a:ext cx="1675765" cy="1489710"/>
        </a:xfrm>
        <a:prstGeom prst="rect">
          <a:avLst/>
        </a:prstGeom>
      </xdr:spPr>
    </xdr:pic>
    <xdr:clientData/>
  </xdr:twoCellAnchor>
  <xdr:twoCellAnchor editAs="oneCell">
    <xdr:from>
      <xdr:col>1</xdr:col>
      <xdr:colOff>278130</xdr:colOff>
      <xdr:row>87</xdr:row>
      <xdr:rowOff>133350</xdr:rowOff>
    </xdr:from>
    <xdr:to>
      <xdr:col>1</xdr:col>
      <xdr:colOff>1849120</xdr:colOff>
      <xdr:row>88</xdr:row>
      <xdr:rowOff>26670</xdr:rowOff>
    </xdr:to>
    <xdr:pic>
      <xdr:nvPicPr>
        <xdr:cNvPr id="74" name="图片 73" descr="1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126105" y="137921365"/>
          <a:ext cx="1570990" cy="1417320"/>
        </a:xfrm>
        <a:prstGeom prst="rect">
          <a:avLst/>
        </a:prstGeom>
      </xdr:spPr>
    </xdr:pic>
    <xdr:clientData/>
  </xdr:twoCellAnchor>
  <xdr:twoCellAnchor editAs="oneCell">
    <xdr:from>
      <xdr:col>1</xdr:col>
      <xdr:colOff>144145</xdr:colOff>
      <xdr:row>91</xdr:row>
      <xdr:rowOff>1905</xdr:rowOff>
    </xdr:from>
    <xdr:to>
      <xdr:col>1</xdr:col>
      <xdr:colOff>1896110</xdr:colOff>
      <xdr:row>91</xdr:row>
      <xdr:rowOff>1522095</xdr:rowOff>
    </xdr:to>
    <xdr:pic>
      <xdr:nvPicPr>
        <xdr:cNvPr id="75" name="图片 74" descr="2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2992120" y="143885920"/>
          <a:ext cx="1751965" cy="1520190"/>
        </a:xfrm>
        <a:prstGeom prst="rect">
          <a:avLst/>
        </a:prstGeom>
      </xdr:spPr>
    </xdr:pic>
    <xdr:clientData/>
  </xdr:twoCellAnchor>
  <xdr:twoCellAnchor editAs="oneCell">
    <xdr:from>
      <xdr:col>1</xdr:col>
      <xdr:colOff>156210</xdr:colOff>
      <xdr:row>91</xdr:row>
      <xdr:rowOff>1457960</xdr:rowOff>
    </xdr:from>
    <xdr:to>
      <xdr:col>1</xdr:col>
      <xdr:colOff>2051685</xdr:colOff>
      <xdr:row>93</xdr:row>
      <xdr:rowOff>142875</xdr:rowOff>
    </xdr:to>
    <xdr:pic>
      <xdr:nvPicPr>
        <xdr:cNvPr id="76" name="图片 75" descr="42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004185" y="145341975"/>
          <a:ext cx="1895475" cy="1732915"/>
        </a:xfrm>
        <a:prstGeom prst="rect">
          <a:avLst/>
        </a:prstGeom>
      </xdr:spPr>
    </xdr:pic>
    <xdr:clientData/>
  </xdr:twoCellAnchor>
  <xdr:twoCellAnchor editAs="oneCell">
    <xdr:from>
      <xdr:col>1</xdr:col>
      <xdr:colOff>224790</xdr:colOff>
      <xdr:row>93</xdr:row>
      <xdr:rowOff>53975</xdr:rowOff>
    </xdr:from>
    <xdr:to>
      <xdr:col>1</xdr:col>
      <xdr:colOff>2044065</xdr:colOff>
      <xdr:row>94</xdr:row>
      <xdr:rowOff>194945</xdr:rowOff>
    </xdr:to>
    <xdr:pic>
      <xdr:nvPicPr>
        <xdr:cNvPr id="77" name="图片 76" descr="46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072765" y="146985990"/>
          <a:ext cx="1819275" cy="1664970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93</xdr:row>
      <xdr:rowOff>1524000</xdr:rowOff>
    </xdr:from>
    <xdr:to>
      <xdr:col>1</xdr:col>
      <xdr:colOff>2018665</xdr:colOff>
      <xdr:row>95</xdr:row>
      <xdr:rowOff>19050</xdr:rowOff>
    </xdr:to>
    <xdr:pic>
      <xdr:nvPicPr>
        <xdr:cNvPr id="78" name="图片 77" descr="53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162300" y="148456015"/>
          <a:ext cx="1704340" cy="1543050"/>
        </a:xfrm>
        <a:prstGeom prst="rect">
          <a:avLst/>
        </a:prstGeom>
      </xdr:spPr>
    </xdr:pic>
    <xdr:clientData/>
  </xdr:twoCellAnchor>
  <xdr:twoCellAnchor editAs="oneCell">
    <xdr:from>
      <xdr:col>1</xdr:col>
      <xdr:colOff>80645</xdr:colOff>
      <xdr:row>95</xdr:row>
      <xdr:rowOff>95250</xdr:rowOff>
    </xdr:from>
    <xdr:to>
      <xdr:col>1</xdr:col>
      <xdr:colOff>2203450</xdr:colOff>
      <xdr:row>96</xdr:row>
      <xdr:rowOff>50800</xdr:rowOff>
    </xdr:to>
    <xdr:pic>
      <xdr:nvPicPr>
        <xdr:cNvPr id="79" name="图片 78" descr="微信图片_20250616104912"/>
        <xdr:cNvPicPr>
          <a:picLocks noChangeAspect="1"/>
        </xdr:cNvPicPr>
      </xdr:nvPicPr>
      <xdr:blipFill>
        <a:blip r:embed="rId64"/>
        <a:srcRect l="19258" t="55473" r="43236" b="29968"/>
        <a:stretch>
          <a:fillRect/>
        </a:stretch>
      </xdr:blipFill>
      <xdr:spPr>
        <a:xfrm>
          <a:off x="2928620" y="150075265"/>
          <a:ext cx="2122805" cy="1479550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95</xdr:row>
      <xdr:rowOff>1517015</xdr:rowOff>
    </xdr:from>
    <xdr:to>
      <xdr:col>1</xdr:col>
      <xdr:colOff>1894205</xdr:colOff>
      <xdr:row>96</xdr:row>
      <xdr:rowOff>1449070</xdr:rowOff>
    </xdr:to>
    <xdr:pic>
      <xdr:nvPicPr>
        <xdr:cNvPr id="80" name="图片 79" descr="61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162300" y="151497030"/>
          <a:ext cx="1579880" cy="14560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111125</xdr:colOff>
      <xdr:row>97</xdr:row>
      <xdr:rowOff>20320</xdr:rowOff>
    </xdr:from>
    <xdr:to>
      <xdr:col>1</xdr:col>
      <xdr:colOff>2117090</xdr:colOff>
      <xdr:row>98</xdr:row>
      <xdr:rowOff>243840</xdr:rowOff>
    </xdr:to>
    <xdr:pic>
      <xdr:nvPicPr>
        <xdr:cNvPr id="81" name="图片 80" descr="70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2959100" y="153048335"/>
          <a:ext cx="2005965" cy="1747520"/>
        </a:xfrm>
        <a:prstGeom prst="rect">
          <a:avLst/>
        </a:prstGeom>
      </xdr:spPr>
    </xdr:pic>
    <xdr:clientData/>
  </xdr:twoCellAnchor>
  <xdr:twoCellAnchor editAs="oneCell">
    <xdr:from>
      <xdr:col>1</xdr:col>
      <xdr:colOff>295275</xdr:colOff>
      <xdr:row>100</xdr:row>
      <xdr:rowOff>1477645</xdr:rowOff>
    </xdr:from>
    <xdr:to>
      <xdr:col>1</xdr:col>
      <xdr:colOff>1863725</xdr:colOff>
      <xdr:row>101</xdr:row>
      <xdr:rowOff>1395095</xdr:rowOff>
    </xdr:to>
    <xdr:pic>
      <xdr:nvPicPr>
        <xdr:cNvPr id="82" name="图片 81" descr="66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143250" y="159077660"/>
          <a:ext cx="1568450" cy="1441450"/>
        </a:xfrm>
        <a:prstGeom prst="rect">
          <a:avLst/>
        </a:prstGeom>
      </xdr:spPr>
    </xdr:pic>
    <xdr:clientData/>
  </xdr:twoCellAnchor>
  <xdr:twoCellAnchor editAs="oneCell">
    <xdr:from>
      <xdr:col>1</xdr:col>
      <xdr:colOff>314960</xdr:colOff>
      <xdr:row>98</xdr:row>
      <xdr:rowOff>189865</xdr:rowOff>
    </xdr:from>
    <xdr:to>
      <xdr:col>1</xdr:col>
      <xdr:colOff>1848485</xdr:colOff>
      <xdr:row>98</xdr:row>
      <xdr:rowOff>1402715</xdr:rowOff>
    </xdr:to>
    <xdr:pic>
      <xdr:nvPicPr>
        <xdr:cNvPr id="83" name="图片 82" descr="56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162935" y="154741880"/>
          <a:ext cx="1533525" cy="1212850"/>
        </a:xfrm>
        <a:prstGeom prst="rect">
          <a:avLst/>
        </a:prstGeom>
      </xdr:spPr>
    </xdr:pic>
    <xdr:clientData/>
  </xdr:twoCellAnchor>
  <xdr:twoCellAnchor editAs="oneCell">
    <xdr:from>
      <xdr:col>1</xdr:col>
      <xdr:colOff>291465</xdr:colOff>
      <xdr:row>100</xdr:row>
      <xdr:rowOff>40005</xdr:rowOff>
    </xdr:from>
    <xdr:to>
      <xdr:col>1</xdr:col>
      <xdr:colOff>1988820</xdr:colOff>
      <xdr:row>100</xdr:row>
      <xdr:rowOff>1520825</xdr:rowOff>
    </xdr:to>
    <xdr:pic>
      <xdr:nvPicPr>
        <xdr:cNvPr id="84" name="图片 83" descr="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139440" y="157640020"/>
          <a:ext cx="1697355" cy="1480820"/>
        </a:xfrm>
        <a:prstGeom prst="rect">
          <a:avLst/>
        </a:prstGeom>
      </xdr:spPr>
    </xdr:pic>
    <xdr:clientData/>
  </xdr:twoCellAnchor>
  <xdr:twoCellAnchor editAs="oneCell">
    <xdr:from>
      <xdr:col>1</xdr:col>
      <xdr:colOff>242570</xdr:colOff>
      <xdr:row>104</xdr:row>
      <xdr:rowOff>10160</xdr:rowOff>
    </xdr:from>
    <xdr:to>
      <xdr:col>1</xdr:col>
      <xdr:colOff>1859280</xdr:colOff>
      <xdr:row>104</xdr:row>
      <xdr:rowOff>1282700</xdr:rowOff>
    </xdr:to>
    <xdr:pic>
      <xdr:nvPicPr>
        <xdr:cNvPr id="85" name="图片 84"/>
        <xdr:cNvPicPr/>
      </xdr:nvPicPr>
      <xdr:blipFill>
        <a:blip r:embed="rId70"/>
        <a:stretch>
          <a:fillRect/>
        </a:stretch>
      </xdr:blipFill>
      <xdr:spPr>
        <a:xfrm>
          <a:off x="3090545" y="163706175"/>
          <a:ext cx="1616710" cy="1272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191135</xdr:colOff>
      <xdr:row>102</xdr:row>
      <xdr:rowOff>101600</xdr:rowOff>
    </xdr:from>
    <xdr:to>
      <xdr:col>1</xdr:col>
      <xdr:colOff>1807845</xdr:colOff>
      <xdr:row>102</xdr:row>
      <xdr:rowOff>1363345</xdr:rowOff>
    </xdr:to>
    <xdr:pic>
      <xdr:nvPicPr>
        <xdr:cNvPr id="86" name="图片 85"/>
        <xdr:cNvPicPr/>
      </xdr:nvPicPr>
      <xdr:blipFill>
        <a:blip r:embed="rId71"/>
        <a:stretch>
          <a:fillRect/>
        </a:stretch>
      </xdr:blipFill>
      <xdr:spPr>
        <a:xfrm>
          <a:off x="3039110" y="160749615"/>
          <a:ext cx="1616710" cy="1261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238125</xdr:colOff>
      <xdr:row>105</xdr:row>
      <xdr:rowOff>34925</xdr:rowOff>
    </xdr:from>
    <xdr:to>
      <xdr:col>1</xdr:col>
      <xdr:colOff>1858010</xdr:colOff>
      <xdr:row>105</xdr:row>
      <xdr:rowOff>1303655</xdr:rowOff>
    </xdr:to>
    <xdr:pic>
      <xdr:nvPicPr>
        <xdr:cNvPr id="87" name="图片 86"/>
        <xdr:cNvPicPr/>
      </xdr:nvPicPr>
      <xdr:blipFill>
        <a:blip r:embed="rId72"/>
        <a:stretch>
          <a:fillRect/>
        </a:stretch>
      </xdr:blipFill>
      <xdr:spPr>
        <a:xfrm>
          <a:off x="3086100" y="165254940"/>
          <a:ext cx="1619885" cy="12687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81280</xdr:colOff>
      <xdr:row>107</xdr:row>
      <xdr:rowOff>1196340</xdr:rowOff>
    </xdr:from>
    <xdr:to>
      <xdr:col>1</xdr:col>
      <xdr:colOff>1697990</xdr:colOff>
      <xdr:row>108</xdr:row>
      <xdr:rowOff>942340</xdr:rowOff>
    </xdr:to>
    <xdr:pic>
      <xdr:nvPicPr>
        <xdr:cNvPr id="88" name="图片 87"/>
        <xdr:cNvPicPr/>
      </xdr:nvPicPr>
      <xdr:blipFill>
        <a:blip r:embed="rId73"/>
        <a:stretch>
          <a:fillRect/>
        </a:stretch>
      </xdr:blipFill>
      <xdr:spPr>
        <a:xfrm>
          <a:off x="2929255" y="169464355"/>
          <a:ext cx="1616710" cy="1270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153035</xdr:colOff>
      <xdr:row>105</xdr:row>
      <xdr:rowOff>1066800</xdr:rowOff>
    </xdr:from>
    <xdr:to>
      <xdr:col>1</xdr:col>
      <xdr:colOff>1767840</xdr:colOff>
      <xdr:row>106</xdr:row>
      <xdr:rowOff>805180</xdr:rowOff>
    </xdr:to>
    <xdr:pic>
      <xdr:nvPicPr>
        <xdr:cNvPr id="89" name="图片 88"/>
        <xdr:cNvPicPr/>
      </xdr:nvPicPr>
      <xdr:blipFill>
        <a:blip r:embed="rId74"/>
        <a:stretch>
          <a:fillRect/>
        </a:stretch>
      </xdr:blipFill>
      <xdr:spPr>
        <a:xfrm>
          <a:off x="3001010" y="166286815"/>
          <a:ext cx="1614805" cy="1262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67310</xdr:colOff>
      <xdr:row>108</xdr:row>
      <xdr:rowOff>1188085</xdr:rowOff>
    </xdr:from>
    <xdr:to>
      <xdr:col>1</xdr:col>
      <xdr:colOff>1682115</xdr:colOff>
      <xdr:row>109</xdr:row>
      <xdr:rowOff>925830</xdr:rowOff>
    </xdr:to>
    <xdr:pic>
      <xdr:nvPicPr>
        <xdr:cNvPr id="90" name="图片 89"/>
        <xdr:cNvPicPr/>
      </xdr:nvPicPr>
      <xdr:blipFill>
        <a:blip r:embed="rId75"/>
        <a:stretch>
          <a:fillRect/>
        </a:stretch>
      </xdr:blipFill>
      <xdr:spPr>
        <a:xfrm>
          <a:off x="2915285" y="170980100"/>
          <a:ext cx="1614805" cy="1261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235585</xdr:colOff>
      <xdr:row>103</xdr:row>
      <xdr:rowOff>33655</xdr:rowOff>
    </xdr:from>
    <xdr:to>
      <xdr:col>1</xdr:col>
      <xdr:colOff>1850390</xdr:colOff>
      <xdr:row>103</xdr:row>
      <xdr:rowOff>1302385</xdr:rowOff>
    </xdr:to>
    <xdr:pic>
      <xdr:nvPicPr>
        <xdr:cNvPr id="91" name="图片 90"/>
        <xdr:cNvPicPr/>
      </xdr:nvPicPr>
      <xdr:blipFill>
        <a:blip r:embed="rId76"/>
        <a:stretch>
          <a:fillRect/>
        </a:stretch>
      </xdr:blipFill>
      <xdr:spPr>
        <a:xfrm>
          <a:off x="3083560" y="162205670"/>
          <a:ext cx="1614805" cy="12687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208280</xdr:colOff>
      <xdr:row>106</xdr:row>
      <xdr:rowOff>1138555</xdr:rowOff>
    </xdr:from>
    <xdr:to>
      <xdr:col>1</xdr:col>
      <xdr:colOff>1823085</xdr:colOff>
      <xdr:row>107</xdr:row>
      <xdr:rowOff>886460</xdr:rowOff>
    </xdr:to>
    <xdr:pic>
      <xdr:nvPicPr>
        <xdr:cNvPr id="92" name="图片 91"/>
        <xdr:cNvPicPr/>
      </xdr:nvPicPr>
      <xdr:blipFill>
        <a:blip r:embed="rId77"/>
        <a:stretch>
          <a:fillRect/>
        </a:stretch>
      </xdr:blipFill>
      <xdr:spPr>
        <a:xfrm>
          <a:off x="3056255" y="167882570"/>
          <a:ext cx="1614805" cy="1271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59690</xdr:colOff>
      <xdr:row>111</xdr:row>
      <xdr:rowOff>1125855</xdr:rowOff>
    </xdr:from>
    <xdr:to>
      <xdr:col>1</xdr:col>
      <xdr:colOff>1679575</xdr:colOff>
      <xdr:row>112</xdr:row>
      <xdr:rowOff>864235</xdr:rowOff>
    </xdr:to>
    <xdr:pic>
      <xdr:nvPicPr>
        <xdr:cNvPr id="93" name="图片 92"/>
        <xdr:cNvPicPr/>
      </xdr:nvPicPr>
      <xdr:blipFill>
        <a:blip r:embed="rId78"/>
        <a:stretch>
          <a:fillRect/>
        </a:stretch>
      </xdr:blipFill>
      <xdr:spPr>
        <a:xfrm>
          <a:off x="2907665" y="175489870"/>
          <a:ext cx="1619885" cy="1262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84455</xdr:colOff>
      <xdr:row>110</xdr:row>
      <xdr:rowOff>1125220</xdr:rowOff>
    </xdr:from>
    <xdr:to>
      <xdr:col>1</xdr:col>
      <xdr:colOff>1704340</xdr:colOff>
      <xdr:row>111</xdr:row>
      <xdr:rowOff>862965</xdr:rowOff>
    </xdr:to>
    <xdr:pic>
      <xdr:nvPicPr>
        <xdr:cNvPr id="94" name="图片 93"/>
        <xdr:cNvPicPr/>
      </xdr:nvPicPr>
      <xdr:blipFill>
        <a:blip r:embed="rId79"/>
        <a:stretch>
          <a:fillRect/>
        </a:stretch>
      </xdr:blipFill>
      <xdr:spPr>
        <a:xfrm>
          <a:off x="2932430" y="173965235"/>
          <a:ext cx="1619885" cy="1261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110</xdr:row>
      <xdr:rowOff>47625</xdr:rowOff>
    </xdr:from>
    <xdr:to>
      <xdr:col>1</xdr:col>
      <xdr:colOff>1857375</xdr:colOff>
      <xdr:row>110</xdr:row>
      <xdr:rowOff>1177925</xdr:rowOff>
    </xdr:to>
    <xdr:pic>
      <xdr:nvPicPr>
        <xdr:cNvPr id="95" name="图片 94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2905125" y="172887640"/>
          <a:ext cx="1800225" cy="1130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81915</xdr:colOff>
      <xdr:row>114</xdr:row>
      <xdr:rowOff>71120</xdr:rowOff>
    </xdr:from>
    <xdr:to>
      <xdr:col>1</xdr:col>
      <xdr:colOff>1558290</xdr:colOff>
      <xdr:row>114</xdr:row>
      <xdr:rowOff>1166495</xdr:rowOff>
    </xdr:to>
    <xdr:pic>
      <xdr:nvPicPr>
        <xdr:cNvPr id="96" name="图片 95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2929890" y="179007135"/>
          <a:ext cx="1476375" cy="1095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37465</xdr:colOff>
      <xdr:row>115</xdr:row>
      <xdr:rowOff>119380</xdr:rowOff>
    </xdr:from>
    <xdr:to>
      <xdr:col>1</xdr:col>
      <xdr:colOff>1570990</xdr:colOff>
      <xdr:row>115</xdr:row>
      <xdr:rowOff>1176655</xdr:rowOff>
    </xdr:to>
    <xdr:pic>
      <xdr:nvPicPr>
        <xdr:cNvPr id="97" name="图片 96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2885440" y="180579395"/>
          <a:ext cx="153352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61595</xdr:colOff>
      <xdr:row>118</xdr:row>
      <xdr:rowOff>106680</xdr:rowOff>
    </xdr:from>
    <xdr:to>
      <xdr:col>1</xdr:col>
      <xdr:colOff>1681480</xdr:colOff>
      <xdr:row>118</xdr:row>
      <xdr:rowOff>1368425</xdr:rowOff>
    </xdr:to>
    <xdr:pic>
      <xdr:nvPicPr>
        <xdr:cNvPr id="98" name="图片 97"/>
        <xdr:cNvPicPr/>
      </xdr:nvPicPr>
      <xdr:blipFill>
        <a:blip r:embed="rId83"/>
        <a:stretch>
          <a:fillRect/>
        </a:stretch>
      </xdr:blipFill>
      <xdr:spPr>
        <a:xfrm>
          <a:off x="2909570" y="185138695"/>
          <a:ext cx="1619885" cy="1261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2098675</xdr:colOff>
      <xdr:row>112</xdr:row>
      <xdr:rowOff>1147445</xdr:rowOff>
    </xdr:from>
    <xdr:to>
      <xdr:col>1</xdr:col>
      <xdr:colOff>965200</xdr:colOff>
      <xdr:row>113</xdr:row>
      <xdr:rowOff>880745</xdr:rowOff>
    </xdr:to>
    <xdr:pic>
      <xdr:nvPicPr>
        <xdr:cNvPr id="99" name="图片 98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2098675" y="177035460"/>
          <a:ext cx="1714500" cy="1257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17780</xdr:colOff>
      <xdr:row>116</xdr:row>
      <xdr:rowOff>17780</xdr:rowOff>
    </xdr:from>
    <xdr:to>
      <xdr:col>1</xdr:col>
      <xdr:colOff>1642110</xdr:colOff>
      <xdr:row>116</xdr:row>
      <xdr:rowOff>1280795</xdr:rowOff>
    </xdr:to>
    <xdr:pic>
      <xdr:nvPicPr>
        <xdr:cNvPr id="100" name="图片 99"/>
        <xdr:cNvPicPr/>
      </xdr:nvPicPr>
      <xdr:blipFill>
        <a:blip r:embed="rId85"/>
        <a:stretch>
          <a:fillRect/>
        </a:stretch>
      </xdr:blipFill>
      <xdr:spPr>
        <a:xfrm>
          <a:off x="2865755" y="182001795"/>
          <a:ext cx="1624330" cy="1263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379730</xdr:colOff>
      <xdr:row>117</xdr:row>
      <xdr:rowOff>142875</xdr:rowOff>
    </xdr:from>
    <xdr:to>
      <xdr:col>1</xdr:col>
      <xdr:colOff>2004060</xdr:colOff>
      <xdr:row>117</xdr:row>
      <xdr:rowOff>1403985</xdr:rowOff>
    </xdr:to>
    <xdr:pic>
      <xdr:nvPicPr>
        <xdr:cNvPr id="101" name="图片 100"/>
        <xdr:cNvPicPr/>
      </xdr:nvPicPr>
      <xdr:blipFill>
        <a:blip r:embed="rId86"/>
        <a:stretch>
          <a:fillRect/>
        </a:stretch>
      </xdr:blipFill>
      <xdr:spPr>
        <a:xfrm>
          <a:off x="3227705" y="183650890"/>
          <a:ext cx="1624330" cy="1261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122555</xdr:colOff>
      <xdr:row>120</xdr:row>
      <xdr:rowOff>38100</xdr:rowOff>
    </xdr:from>
    <xdr:to>
      <xdr:col>1</xdr:col>
      <xdr:colOff>1746885</xdr:colOff>
      <xdr:row>120</xdr:row>
      <xdr:rowOff>1299210</xdr:rowOff>
    </xdr:to>
    <xdr:pic>
      <xdr:nvPicPr>
        <xdr:cNvPr id="102" name="图片 101"/>
        <xdr:cNvPicPr/>
      </xdr:nvPicPr>
      <xdr:blipFill>
        <a:blip r:embed="rId87"/>
        <a:stretch>
          <a:fillRect/>
        </a:stretch>
      </xdr:blipFill>
      <xdr:spPr>
        <a:xfrm>
          <a:off x="2970530" y="188118115"/>
          <a:ext cx="1624330" cy="1261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208280</xdr:colOff>
      <xdr:row>119</xdr:row>
      <xdr:rowOff>36830</xdr:rowOff>
    </xdr:from>
    <xdr:to>
      <xdr:col>1</xdr:col>
      <xdr:colOff>1832610</xdr:colOff>
      <xdr:row>119</xdr:row>
      <xdr:rowOff>1299845</xdr:rowOff>
    </xdr:to>
    <xdr:pic>
      <xdr:nvPicPr>
        <xdr:cNvPr id="103" name="图片 102"/>
        <xdr:cNvPicPr/>
      </xdr:nvPicPr>
      <xdr:blipFill>
        <a:blip r:embed="rId88"/>
        <a:stretch>
          <a:fillRect/>
        </a:stretch>
      </xdr:blipFill>
      <xdr:spPr>
        <a:xfrm>
          <a:off x="3056255" y="186592845"/>
          <a:ext cx="1624330" cy="1263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36830</xdr:colOff>
      <xdr:row>122</xdr:row>
      <xdr:rowOff>1170305</xdr:rowOff>
    </xdr:from>
    <xdr:to>
      <xdr:col>1</xdr:col>
      <xdr:colOff>1661160</xdr:colOff>
      <xdr:row>123</xdr:row>
      <xdr:rowOff>909320</xdr:rowOff>
    </xdr:to>
    <xdr:pic>
      <xdr:nvPicPr>
        <xdr:cNvPr id="104" name="图片 103"/>
        <xdr:cNvPicPr/>
      </xdr:nvPicPr>
      <xdr:blipFill>
        <a:blip r:embed="rId89"/>
        <a:stretch>
          <a:fillRect/>
        </a:stretch>
      </xdr:blipFill>
      <xdr:spPr>
        <a:xfrm>
          <a:off x="2884805" y="192298320"/>
          <a:ext cx="1624330" cy="1263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132080</xdr:colOff>
      <xdr:row>121</xdr:row>
      <xdr:rowOff>28575</xdr:rowOff>
    </xdr:from>
    <xdr:to>
      <xdr:col>1</xdr:col>
      <xdr:colOff>1756410</xdr:colOff>
      <xdr:row>121</xdr:row>
      <xdr:rowOff>1296035</xdr:rowOff>
    </xdr:to>
    <xdr:pic>
      <xdr:nvPicPr>
        <xdr:cNvPr id="105" name="图片 104"/>
        <xdr:cNvPicPr/>
      </xdr:nvPicPr>
      <xdr:blipFill>
        <a:blip r:embed="rId90"/>
        <a:stretch>
          <a:fillRect/>
        </a:stretch>
      </xdr:blipFill>
      <xdr:spPr>
        <a:xfrm>
          <a:off x="2980055" y="189632590"/>
          <a:ext cx="1624330" cy="1267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74930</xdr:colOff>
      <xdr:row>122</xdr:row>
      <xdr:rowOff>63500</xdr:rowOff>
    </xdr:from>
    <xdr:to>
      <xdr:col>1</xdr:col>
      <xdr:colOff>1699260</xdr:colOff>
      <xdr:row>122</xdr:row>
      <xdr:rowOff>1337310</xdr:rowOff>
    </xdr:to>
    <xdr:pic>
      <xdr:nvPicPr>
        <xdr:cNvPr id="106" name="图片 105"/>
        <xdr:cNvPicPr/>
      </xdr:nvPicPr>
      <xdr:blipFill>
        <a:blip r:embed="rId91"/>
        <a:stretch>
          <a:fillRect/>
        </a:stretch>
      </xdr:blipFill>
      <xdr:spPr>
        <a:xfrm>
          <a:off x="2922905" y="191191515"/>
          <a:ext cx="1624330" cy="1273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509270</xdr:colOff>
      <xdr:row>124</xdr:row>
      <xdr:rowOff>33020</xdr:rowOff>
    </xdr:from>
    <xdr:to>
      <xdr:col>1</xdr:col>
      <xdr:colOff>1628775</xdr:colOff>
      <xdr:row>124</xdr:row>
      <xdr:rowOff>1152525</xdr:rowOff>
    </xdr:to>
    <xdr:pic>
      <xdr:nvPicPr>
        <xdr:cNvPr id="107" name="ID_173B0C2E819343C0960E0CE93395C4E8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357245" y="194209035"/>
          <a:ext cx="1119505" cy="1119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249466</xdr:colOff>
      <xdr:row>127</xdr:row>
      <xdr:rowOff>73667</xdr:rowOff>
    </xdr:from>
    <xdr:to>
      <xdr:col>1</xdr:col>
      <xdr:colOff>1746796</xdr:colOff>
      <xdr:row>128</xdr:row>
      <xdr:rowOff>25407</xdr:rowOff>
    </xdr:to>
    <xdr:pic>
      <xdr:nvPicPr>
        <xdr:cNvPr id="63" name="图片 62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3096895" y="198821675"/>
          <a:ext cx="1497330" cy="1475740"/>
        </a:xfrm>
        <a:prstGeom prst="rect">
          <a:avLst/>
        </a:prstGeom>
      </xdr:spPr>
    </xdr:pic>
    <xdr:clientData/>
  </xdr:twoCellAnchor>
  <xdr:twoCellAnchor editAs="oneCell">
    <xdr:from>
      <xdr:col>1</xdr:col>
      <xdr:colOff>300675</xdr:colOff>
      <xdr:row>126</xdr:row>
      <xdr:rowOff>34017</xdr:rowOff>
    </xdr:from>
    <xdr:to>
      <xdr:col>1</xdr:col>
      <xdr:colOff>1635445</xdr:colOff>
      <xdr:row>126</xdr:row>
      <xdr:rowOff>1179557</xdr:rowOff>
    </xdr:to>
    <xdr:pic>
      <xdr:nvPicPr>
        <xdr:cNvPr id="108" name="图片 107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148330" y="197257670"/>
          <a:ext cx="1334770" cy="1145540"/>
        </a:xfrm>
        <a:prstGeom prst="rect">
          <a:avLst/>
        </a:prstGeom>
      </xdr:spPr>
    </xdr:pic>
    <xdr:clientData/>
  </xdr:twoCellAnchor>
  <xdr:twoCellAnchor editAs="oneCell">
    <xdr:from>
      <xdr:col>1</xdr:col>
      <xdr:colOff>306161</xdr:colOff>
      <xdr:row>125</xdr:row>
      <xdr:rowOff>34020</xdr:rowOff>
    </xdr:from>
    <xdr:to>
      <xdr:col>1</xdr:col>
      <xdr:colOff>1734911</xdr:colOff>
      <xdr:row>125</xdr:row>
      <xdr:rowOff>1316085</xdr:rowOff>
    </xdr:to>
    <xdr:pic>
      <xdr:nvPicPr>
        <xdr:cNvPr id="109" name="图片 108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154045" y="195733670"/>
          <a:ext cx="1428750" cy="1282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1955165</xdr:colOff>
      <xdr:row>126</xdr:row>
      <xdr:rowOff>1333500</xdr:rowOff>
    </xdr:from>
    <xdr:to>
      <xdr:col>1</xdr:col>
      <xdr:colOff>3213735</xdr:colOff>
      <xdr:row>127</xdr:row>
      <xdr:rowOff>1361440</xdr:rowOff>
    </xdr:to>
    <xdr:pic>
      <xdr:nvPicPr>
        <xdr:cNvPr id="110" name="图片 109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4803140" y="198557515"/>
          <a:ext cx="1258570" cy="1551940"/>
        </a:xfrm>
        <a:prstGeom prst="rect">
          <a:avLst/>
        </a:prstGeom>
      </xdr:spPr>
    </xdr:pic>
    <xdr:clientData/>
  </xdr:twoCellAnchor>
  <xdr:twoCellAnchor editAs="oneCell">
    <xdr:from>
      <xdr:col>1</xdr:col>
      <xdr:colOff>267970</xdr:colOff>
      <xdr:row>128</xdr:row>
      <xdr:rowOff>13335</xdr:rowOff>
    </xdr:from>
    <xdr:to>
      <xdr:col>1</xdr:col>
      <xdr:colOff>1409065</xdr:colOff>
      <xdr:row>128</xdr:row>
      <xdr:rowOff>1124585</xdr:rowOff>
    </xdr:to>
    <xdr:pic>
      <xdr:nvPicPr>
        <xdr:cNvPr id="111" name="图片 110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115945" y="200285350"/>
          <a:ext cx="1141095" cy="1111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814070</xdr:colOff>
      <xdr:row>141</xdr:row>
      <xdr:rowOff>92075</xdr:rowOff>
    </xdr:from>
    <xdr:to>
      <xdr:col>1</xdr:col>
      <xdr:colOff>1228090</xdr:colOff>
      <xdr:row>141</xdr:row>
      <xdr:rowOff>1171575</xdr:rowOff>
    </xdr:to>
    <xdr:pic>
      <xdr:nvPicPr>
        <xdr:cNvPr id="112" name="图片 111" descr="30-rd a"/>
        <xdr:cNvPicPr>
          <a:picLocks noChangeAspect="1"/>
        </xdr:cNvPicPr>
      </xdr:nvPicPr>
      <xdr:blipFill>
        <a:blip r:embed="rId98"/>
        <a:srcRect l="31250" r="30444"/>
        <a:stretch>
          <a:fillRect/>
        </a:stretch>
      </xdr:blipFill>
      <xdr:spPr>
        <a:xfrm>
          <a:off x="3662045" y="220176090"/>
          <a:ext cx="414020" cy="1079500"/>
        </a:xfrm>
        <a:prstGeom prst="rect">
          <a:avLst/>
        </a:prstGeom>
      </xdr:spPr>
    </xdr:pic>
    <xdr:clientData/>
  </xdr:twoCellAnchor>
  <xdr:twoCellAnchor editAs="oneCell">
    <xdr:from>
      <xdr:col>1</xdr:col>
      <xdr:colOff>1034415</xdr:colOff>
      <xdr:row>142</xdr:row>
      <xdr:rowOff>151130</xdr:rowOff>
    </xdr:from>
    <xdr:to>
      <xdr:col>1</xdr:col>
      <xdr:colOff>2513965</xdr:colOff>
      <xdr:row>142</xdr:row>
      <xdr:rowOff>1507490</xdr:rowOff>
    </xdr:to>
    <xdr:pic>
      <xdr:nvPicPr>
        <xdr:cNvPr id="113" name="图片 112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882390" y="221759145"/>
          <a:ext cx="1479550" cy="1356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53340</xdr:colOff>
      <xdr:row>145</xdr:row>
      <xdr:rowOff>127000</xdr:rowOff>
    </xdr:from>
    <xdr:to>
      <xdr:col>1</xdr:col>
      <xdr:colOff>2120900</xdr:colOff>
      <xdr:row>145</xdr:row>
      <xdr:rowOff>1440815</xdr:rowOff>
    </xdr:to>
    <xdr:pic>
      <xdr:nvPicPr>
        <xdr:cNvPr id="114" name="图片 113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2901315" y="226307015"/>
          <a:ext cx="2067560" cy="1313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352425</xdr:colOff>
      <xdr:row>144</xdr:row>
      <xdr:rowOff>215900</xdr:rowOff>
    </xdr:from>
    <xdr:to>
      <xdr:col>1</xdr:col>
      <xdr:colOff>1802130</xdr:colOff>
      <xdr:row>144</xdr:row>
      <xdr:rowOff>1403985</xdr:rowOff>
    </xdr:to>
    <xdr:pic>
      <xdr:nvPicPr>
        <xdr:cNvPr id="115" name="图片 114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200400" y="224871915"/>
          <a:ext cx="1449705" cy="1188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598805</xdr:colOff>
      <xdr:row>143</xdr:row>
      <xdr:rowOff>97790</xdr:rowOff>
    </xdr:from>
    <xdr:to>
      <xdr:col>1</xdr:col>
      <xdr:colOff>1524635</xdr:colOff>
      <xdr:row>143</xdr:row>
      <xdr:rowOff>1473200</xdr:rowOff>
    </xdr:to>
    <xdr:pic>
      <xdr:nvPicPr>
        <xdr:cNvPr id="116" name="图片 115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446780" y="223229805"/>
          <a:ext cx="925830" cy="1375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1288415</xdr:colOff>
      <xdr:row>146</xdr:row>
      <xdr:rowOff>307975</xdr:rowOff>
    </xdr:from>
    <xdr:to>
      <xdr:col>1</xdr:col>
      <xdr:colOff>1933575</xdr:colOff>
      <xdr:row>146</xdr:row>
      <xdr:rowOff>1181100</xdr:rowOff>
    </xdr:to>
    <xdr:pic>
      <xdr:nvPicPr>
        <xdr:cNvPr id="117" name="图片 116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4136390" y="228011990"/>
          <a:ext cx="645160" cy="8731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619"/>
  <sheetViews>
    <sheetView showGridLines="0" tabSelected="1" zoomScale="50" zoomScaleNormal="50" workbookViewId="0">
      <selection activeCell="S4" sqref="S4"/>
    </sheetView>
  </sheetViews>
  <sheetFormatPr defaultColWidth="11" defaultRowHeight="23.25"/>
  <cols>
    <col min="1" max="1" width="37.375" style="2" customWidth="1"/>
    <col min="2" max="2" width="46.75" style="3" customWidth="1"/>
    <col min="3" max="3" width="25" style="4" customWidth="1"/>
    <col min="4" max="4" width="18.375" style="4" customWidth="1"/>
    <col min="5" max="5" width="18.375" style="2" customWidth="1"/>
    <col min="6" max="6" width="38.25" style="2" customWidth="1"/>
    <col min="7" max="7" width="15.625" style="2" customWidth="1"/>
    <col min="8" max="8" width="11" style="2"/>
    <col min="9" max="9" width="21" style="2"/>
    <col min="10" max="10" width="20" style="2" customWidth="1"/>
    <col min="11" max="11" width="16.625" style="2" customWidth="1"/>
    <col min="12" max="12" width="22.875" style="2" customWidth="1"/>
    <col min="13" max="13" width="27.625" style="2" customWidth="1"/>
    <col min="14" max="16381" width="11" style="2"/>
    <col min="16382" max="16384" width="11" style="5"/>
  </cols>
  <sheetData>
    <row r="1" ht="33" customHeight="1" spans="1:25">
      <c r="A1" s="6" t="s">
        <v>0</v>
      </c>
      <c r="B1" s="7"/>
      <c r="C1" s="8"/>
      <c r="D1" s="8"/>
      <c r="E1" s="7"/>
      <c r="F1" s="7"/>
      <c r="G1" s="7"/>
      <c r="H1" s="7"/>
      <c r="I1" s="7"/>
      <c r="J1" s="7"/>
      <c r="K1" s="7"/>
      <c r="L1" s="7"/>
      <c r="M1" s="56"/>
      <c r="N1" s="57"/>
      <c r="O1" s="57"/>
      <c r="P1" s="57"/>
      <c r="Q1" s="57"/>
      <c r="R1" s="57"/>
      <c r="S1" s="57"/>
      <c r="T1" s="57"/>
      <c r="U1" s="57"/>
      <c r="V1" s="57"/>
      <c r="W1" s="57"/>
      <c r="X1" s="57"/>
      <c r="Y1" s="82"/>
    </row>
    <row r="2" ht="191.1" customHeight="1" spans="1:25">
      <c r="A2" s="9" t="s">
        <v>1</v>
      </c>
      <c r="B2" s="10"/>
      <c r="C2" s="10"/>
      <c r="D2" s="10"/>
      <c r="E2" s="10"/>
      <c r="F2" s="10"/>
      <c r="G2" s="10"/>
      <c r="H2" s="10"/>
      <c r="I2" s="10"/>
      <c r="J2" s="10"/>
      <c r="K2" s="58" t="s">
        <v>2</v>
      </c>
      <c r="L2" s="59" t="s">
        <v>3</v>
      </c>
      <c r="M2" s="60" t="s">
        <v>4</v>
      </c>
      <c r="N2" s="12" t="s">
        <v>5</v>
      </c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</row>
    <row r="3" ht="197.1" customHeight="1" spans="1:25">
      <c r="A3" s="11" t="s">
        <v>6</v>
      </c>
      <c r="B3" s="12"/>
      <c r="C3" s="12"/>
      <c r="D3" s="12"/>
      <c r="E3" s="13"/>
      <c r="F3" s="13"/>
      <c r="G3" s="13"/>
      <c r="H3" s="13"/>
      <c r="I3" s="13"/>
      <c r="J3" s="13"/>
      <c r="K3" s="61">
        <v>552</v>
      </c>
      <c r="L3" s="61">
        <v>63.107</v>
      </c>
      <c r="M3" s="61">
        <v>12007.76</v>
      </c>
      <c r="N3" s="12"/>
      <c r="O3" s="12"/>
      <c r="P3" s="12"/>
      <c r="Q3" s="12"/>
      <c r="R3" s="12"/>
      <c r="S3" s="12"/>
      <c r="T3" s="12"/>
      <c r="U3" s="12"/>
      <c r="V3" s="12"/>
      <c r="W3" s="12"/>
      <c r="X3" s="12"/>
      <c r="Y3" s="12"/>
    </row>
    <row r="4" ht="158.25" customHeight="1" spans="1:13">
      <c r="A4" s="14" t="s">
        <v>7</v>
      </c>
      <c r="B4" s="15" t="s">
        <v>8</v>
      </c>
      <c r="C4" s="16" t="s">
        <v>9</v>
      </c>
      <c r="D4" s="15" t="s">
        <v>10</v>
      </c>
      <c r="E4" s="15" t="s">
        <v>11</v>
      </c>
      <c r="F4" s="15" t="s">
        <v>12</v>
      </c>
      <c r="G4" s="15" t="s">
        <v>13</v>
      </c>
      <c r="H4" s="15" t="s">
        <v>14</v>
      </c>
      <c r="I4" s="15" t="s">
        <v>15</v>
      </c>
      <c r="J4" s="15" t="s">
        <v>16</v>
      </c>
      <c r="K4" s="15" t="s">
        <v>17</v>
      </c>
      <c r="L4" s="15" t="s">
        <v>18</v>
      </c>
      <c r="M4" s="62" t="s">
        <v>19</v>
      </c>
    </row>
    <row r="5" ht="232" customHeight="1" spans="1:13">
      <c r="A5" s="17" t="s">
        <v>20</v>
      </c>
      <c r="B5" s="18"/>
      <c r="C5" s="19" t="s">
        <v>21</v>
      </c>
      <c r="D5" s="20" t="s">
        <v>22</v>
      </c>
      <c r="E5" s="20" t="s">
        <v>23</v>
      </c>
      <c r="F5" s="20" t="s">
        <v>24</v>
      </c>
      <c r="G5" s="20">
        <v>10</v>
      </c>
      <c r="H5" s="20">
        <v>100</v>
      </c>
      <c r="I5" s="20">
        <v>1000</v>
      </c>
      <c r="J5" s="63">
        <v>0.204</v>
      </c>
      <c r="K5" s="64">
        <v>20.4</v>
      </c>
      <c r="L5" s="20">
        <v>15.5</v>
      </c>
      <c r="M5" s="65">
        <v>1550</v>
      </c>
    </row>
    <row r="6" ht="232" customHeight="1" spans="1:13">
      <c r="A6" s="2" t="s">
        <v>25</v>
      </c>
      <c r="B6" s="21"/>
      <c r="C6" s="22" t="s">
        <v>26</v>
      </c>
      <c r="D6" s="22" t="s">
        <v>27</v>
      </c>
      <c r="E6" s="22" t="s">
        <v>28</v>
      </c>
      <c r="F6" s="22" t="s">
        <v>29</v>
      </c>
      <c r="G6" s="22">
        <v>20</v>
      </c>
      <c r="H6" s="22">
        <v>50</v>
      </c>
      <c r="I6" s="22">
        <f>H6*G6</f>
        <v>1000</v>
      </c>
      <c r="J6" s="22">
        <v>0.056</v>
      </c>
      <c r="K6" s="22">
        <f>J6*H6</f>
        <v>2.8</v>
      </c>
      <c r="L6" s="22">
        <v>11</v>
      </c>
      <c r="M6" s="22">
        <f>L6*H6</f>
        <v>550</v>
      </c>
    </row>
    <row r="7" ht="166" customHeight="1" spans="1:13">
      <c r="A7" s="23"/>
      <c r="B7" s="24"/>
      <c r="C7" s="25" t="s">
        <v>30</v>
      </c>
      <c r="D7" s="22" t="s">
        <v>31</v>
      </c>
      <c r="E7" s="22" t="s">
        <v>32</v>
      </c>
      <c r="F7" s="22" t="s">
        <v>29</v>
      </c>
      <c r="G7" s="22">
        <v>34</v>
      </c>
      <c r="H7" s="22">
        <v>3</v>
      </c>
      <c r="I7" s="22">
        <f>H7*G7</f>
        <v>102</v>
      </c>
      <c r="J7" s="22">
        <v>0.063</v>
      </c>
      <c r="K7" s="22">
        <f>J7*H7</f>
        <v>0.189</v>
      </c>
      <c r="L7" s="22">
        <v>11.75</v>
      </c>
      <c r="M7" s="22">
        <v>35.3</v>
      </c>
    </row>
    <row r="8" ht="120" customHeight="1" spans="1:13">
      <c r="A8" s="2" t="s">
        <v>33</v>
      </c>
      <c r="B8" s="26"/>
      <c r="C8" s="27" t="s">
        <v>34</v>
      </c>
      <c r="D8" s="28" t="s">
        <v>35</v>
      </c>
      <c r="E8" s="28" t="s">
        <v>36</v>
      </c>
      <c r="F8" s="28" t="s">
        <v>37</v>
      </c>
      <c r="G8" s="28" t="s">
        <v>38</v>
      </c>
      <c r="H8" s="29">
        <v>1</v>
      </c>
      <c r="I8" s="28" t="s">
        <v>38</v>
      </c>
      <c r="J8" s="28">
        <v>0.03</v>
      </c>
      <c r="K8" s="28">
        <v>0.03</v>
      </c>
      <c r="L8" s="66">
        <v>8</v>
      </c>
      <c r="M8" s="66">
        <v>9</v>
      </c>
    </row>
    <row r="9" ht="120" customHeight="1" spans="1:13">
      <c r="A9" s="23"/>
      <c r="B9" s="30"/>
      <c r="C9" s="27" t="s">
        <v>34</v>
      </c>
      <c r="D9" s="28" t="s">
        <v>35</v>
      </c>
      <c r="E9" s="28" t="s">
        <v>39</v>
      </c>
      <c r="F9" s="28" t="s">
        <v>40</v>
      </c>
      <c r="G9" s="28" t="s">
        <v>38</v>
      </c>
      <c r="H9" s="28">
        <v>100</v>
      </c>
      <c r="I9" s="28" t="s">
        <v>41</v>
      </c>
      <c r="J9" s="28">
        <v>0.068</v>
      </c>
      <c r="K9" s="28">
        <v>6.83</v>
      </c>
      <c r="L9" s="67">
        <v>10</v>
      </c>
      <c r="M9" s="67">
        <v>1100</v>
      </c>
    </row>
    <row r="10" ht="160" customHeight="1" spans="1:13">
      <c r="A10" s="2" t="s">
        <v>42</v>
      </c>
      <c r="B10" s="30"/>
      <c r="C10" s="27" t="s">
        <v>43</v>
      </c>
      <c r="D10" s="28" t="s">
        <v>44</v>
      </c>
      <c r="E10" s="28" t="s">
        <v>45</v>
      </c>
      <c r="F10" s="28" t="s">
        <v>46</v>
      </c>
      <c r="G10" s="28">
        <v>36</v>
      </c>
      <c r="H10" s="28">
        <v>13</v>
      </c>
      <c r="I10" s="28">
        <v>468</v>
      </c>
      <c r="J10" s="28">
        <v>0.08</v>
      </c>
      <c r="K10" s="28">
        <v>1.04</v>
      </c>
      <c r="L10" s="67">
        <v>18.5</v>
      </c>
      <c r="M10" s="67">
        <v>240.5</v>
      </c>
    </row>
    <row r="11" ht="120" customHeight="1" spans="1:13">
      <c r="A11" s="23"/>
      <c r="B11" s="26"/>
      <c r="C11" s="27" t="s">
        <v>43</v>
      </c>
      <c r="D11" s="28" t="s">
        <v>44</v>
      </c>
      <c r="E11" s="28" t="s">
        <v>45</v>
      </c>
      <c r="F11" s="28" t="s">
        <v>46</v>
      </c>
      <c r="G11" s="29">
        <v>32</v>
      </c>
      <c r="H11" s="29">
        <v>1</v>
      </c>
      <c r="I11" s="29">
        <v>32</v>
      </c>
      <c r="J11" s="28">
        <v>0.08</v>
      </c>
      <c r="K11" s="28">
        <v>0.08</v>
      </c>
      <c r="L11" s="66">
        <v>16</v>
      </c>
      <c r="M11" s="66">
        <v>16</v>
      </c>
    </row>
    <row r="12" ht="120" customHeight="1" spans="1:13">
      <c r="A12" s="2" t="s">
        <v>47</v>
      </c>
      <c r="B12" s="30" t="str">
        <f>_xlfn.DISPIMG("ID_3D1EB734EA2A45E0BE5CD8577E88BD21",1)</f>
        <v>=DISPIMG("ID_3D1EB734EA2A45E0BE5CD8577E88BD21",1)</v>
      </c>
      <c r="C12" s="28" t="s">
        <v>48</v>
      </c>
      <c r="D12" s="28" t="s">
        <v>49</v>
      </c>
      <c r="E12" s="28" t="s">
        <v>50</v>
      </c>
      <c r="F12" s="28" t="s">
        <v>51</v>
      </c>
      <c r="G12" s="28">
        <v>30</v>
      </c>
      <c r="H12" s="28">
        <v>1</v>
      </c>
      <c r="I12" s="28">
        <v>30</v>
      </c>
      <c r="J12" s="28">
        <v>0.094</v>
      </c>
      <c r="K12" s="28">
        <v>0.094</v>
      </c>
      <c r="L12" s="67">
        <v>13.5</v>
      </c>
      <c r="M12" s="67">
        <v>13.5</v>
      </c>
    </row>
    <row r="13" ht="120" customHeight="1" spans="2:13">
      <c r="B13" s="26" t="str">
        <f>_xlfn.DISPIMG("ID_46EF6D7AD15A4F3CB5B2318702FBED83",1)</f>
        <v>=DISPIMG("ID_46EF6D7AD15A4F3CB5B2318702FBED83",1)</v>
      </c>
      <c r="C13" s="27" t="s">
        <v>52</v>
      </c>
      <c r="D13" s="28" t="s">
        <v>53</v>
      </c>
      <c r="E13" s="28" t="s">
        <v>54</v>
      </c>
      <c r="F13" s="28" t="s">
        <v>51</v>
      </c>
      <c r="G13" s="29">
        <v>10</v>
      </c>
      <c r="H13" s="31">
        <v>1</v>
      </c>
      <c r="I13" s="29">
        <f>G13*H13</f>
        <v>10</v>
      </c>
      <c r="J13" s="32">
        <v>0.053</v>
      </c>
      <c r="K13" s="32">
        <v>0.053</v>
      </c>
      <c r="L13" s="68">
        <v>14.95</v>
      </c>
      <c r="M13" s="68">
        <v>14.95</v>
      </c>
    </row>
    <row r="14" ht="120" customHeight="1" spans="2:13">
      <c r="B14" s="26" t="str">
        <f>_xlfn.DISPIMG("ID_B4CEDBD275AA4ADE92DC9F47A40D743F",1)</f>
        <v>=DISPIMG("ID_B4CEDBD275AA4ADE92DC9F47A40D743F",1)</v>
      </c>
      <c r="C14" s="27" t="s">
        <v>55</v>
      </c>
      <c r="D14" s="28" t="s">
        <v>56</v>
      </c>
      <c r="E14" s="28" t="s">
        <v>57</v>
      </c>
      <c r="F14" s="28" t="s">
        <v>58</v>
      </c>
      <c r="G14" s="29">
        <v>100</v>
      </c>
      <c r="H14" s="32"/>
      <c r="I14" s="29">
        <f>G14*H13</f>
        <v>100</v>
      </c>
      <c r="J14" s="32"/>
      <c r="K14" s="32"/>
      <c r="L14" s="69"/>
      <c r="M14" s="69"/>
    </row>
    <row r="15" ht="120" customHeight="1" spans="2:13">
      <c r="B15" s="33" t="str">
        <f>_xlfn.DISPIMG("ID_60FFA35BD1404A65B387D6B5BBBE9715",1)</f>
        <v>=DISPIMG("ID_60FFA35BD1404A65B387D6B5BBBE9715",1)</v>
      </c>
      <c r="C15" s="28" t="s">
        <v>59</v>
      </c>
      <c r="D15" s="28" t="s">
        <v>60</v>
      </c>
      <c r="E15" s="28" t="s">
        <v>61</v>
      </c>
      <c r="F15" s="28" t="s">
        <v>58</v>
      </c>
      <c r="G15" s="29">
        <v>200</v>
      </c>
      <c r="H15" s="28"/>
      <c r="I15" s="29">
        <f>G15*H13</f>
        <v>200</v>
      </c>
      <c r="J15" s="28"/>
      <c r="K15" s="28"/>
      <c r="L15" s="67"/>
      <c r="M15" s="67"/>
    </row>
    <row r="16" ht="120" customHeight="1" spans="2:13">
      <c r="B16" s="33" t="str">
        <f>_xlfn.DISPIMG("ID_7B9A1769779D43E4A1EBF234417AB74B",1)</f>
        <v>=DISPIMG("ID_7B9A1769779D43E4A1EBF234417AB74B",1)</v>
      </c>
      <c r="C16" s="27" t="s">
        <v>62</v>
      </c>
      <c r="D16" s="28" t="s">
        <v>63</v>
      </c>
      <c r="E16" s="28" t="s">
        <v>64</v>
      </c>
      <c r="F16" s="28" t="s">
        <v>51</v>
      </c>
      <c r="G16" s="29">
        <v>10</v>
      </c>
      <c r="H16" s="31">
        <v>1</v>
      </c>
      <c r="I16" s="29">
        <v>10</v>
      </c>
      <c r="J16" s="32">
        <v>0.067</v>
      </c>
      <c r="K16" s="32">
        <v>0.067</v>
      </c>
      <c r="L16" s="69">
        <v>12.95</v>
      </c>
      <c r="M16" s="69">
        <v>12.95</v>
      </c>
    </row>
    <row r="17" ht="120" customHeight="1" spans="1:13">
      <c r="A17" s="23"/>
      <c r="B17" s="33" t="str">
        <f>_xlfn.DISPIMG("ID_07067073ADB4405786D9CF46C46B1BB1",1)</f>
        <v>=DISPIMG("ID_07067073ADB4405786D9CF46C46B1BB1",1)</v>
      </c>
      <c r="C17" s="27" t="s">
        <v>65</v>
      </c>
      <c r="D17" s="28" t="s">
        <v>66</v>
      </c>
      <c r="E17" s="28" t="s">
        <v>67</v>
      </c>
      <c r="F17" s="28" t="s">
        <v>51</v>
      </c>
      <c r="G17" s="29">
        <v>10</v>
      </c>
      <c r="H17" s="28"/>
      <c r="I17" s="29">
        <v>10</v>
      </c>
      <c r="J17" s="28"/>
      <c r="K17" s="28"/>
      <c r="L17" s="67"/>
      <c r="M17" s="67"/>
    </row>
    <row r="18" ht="120" customHeight="1" spans="1:13">
      <c r="A18" s="23" t="s">
        <v>68</v>
      </c>
      <c r="B18" s="30"/>
      <c r="C18" s="28" t="s">
        <v>69</v>
      </c>
      <c r="D18" s="28" t="s">
        <v>70</v>
      </c>
      <c r="E18" s="28" t="s">
        <v>71</v>
      </c>
      <c r="F18" s="28" t="s">
        <v>37</v>
      </c>
      <c r="G18" s="28">
        <v>1</v>
      </c>
      <c r="H18" s="28">
        <v>1</v>
      </c>
      <c r="I18" s="28">
        <v>1</v>
      </c>
      <c r="J18" s="28">
        <v>0.09</v>
      </c>
      <c r="K18" s="28">
        <v>0.09</v>
      </c>
      <c r="L18" s="67">
        <v>16</v>
      </c>
      <c r="M18" s="67">
        <v>16</v>
      </c>
    </row>
    <row r="19" ht="120" customHeight="1" spans="1:13">
      <c r="A19" s="17" t="s">
        <v>72</v>
      </c>
      <c r="B19" s="34"/>
      <c r="C19" s="35" t="s">
        <v>73</v>
      </c>
      <c r="D19" s="35" t="s">
        <v>74</v>
      </c>
      <c r="E19" s="35" t="s">
        <v>75</v>
      </c>
      <c r="F19" s="35" t="s">
        <v>76</v>
      </c>
      <c r="G19" s="35">
        <v>288</v>
      </c>
      <c r="H19" s="35">
        <v>2</v>
      </c>
      <c r="I19" s="35">
        <v>576</v>
      </c>
      <c r="J19" s="35">
        <v>0.05</v>
      </c>
      <c r="K19" s="35">
        <v>0.1</v>
      </c>
      <c r="L19" s="70">
        <v>26</v>
      </c>
      <c r="M19" s="70">
        <v>24</v>
      </c>
    </row>
    <row r="20" ht="120" customHeight="1" spans="1:13">
      <c r="A20" s="2" t="s">
        <v>77</v>
      </c>
      <c r="B20" s="30"/>
      <c r="C20" s="27" t="s">
        <v>78</v>
      </c>
      <c r="D20" s="28" t="s">
        <v>79</v>
      </c>
      <c r="E20" s="28">
        <v>2010190001</v>
      </c>
      <c r="F20" s="28"/>
      <c r="G20" s="28">
        <v>1</v>
      </c>
      <c r="H20" s="32">
        <v>1</v>
      </c>
      <c r="I20" s="28">
        <v>1</v>
      </c>
      <c r="J20" s="71">
        <v>0.247</v>
      </c>
      <c r="K20" s="71">
        <v>0.247</v>
      </c>
      <c r="L20" s="69">
        <v>33.5</v>
      </c>
      <c r="M20" s="69">
        <v>33.5</v>
      </c>
    </row>
    <row r="21" ht="120" customHeight="1" spans="1:13">
      <c r="A21" s="23"/>
      <c r="B21" s="26"/>
      <c r="C21" s="27" t="s">
        <v>80</v>
      </c>
      <c r="D21" s="28" t="s">
        <v>81</v>
      </c>
      <c r="E21" s="28">
        <v>2006080004</v>
      </c>
      <c r="F21" s="28"/>
      <c r="G21" s="29">
        <v>1</v>
      </c>
      <c r="H21" s="28"/>
      <c r="I21" s="29">
        <v>6</v>
      </c>
      <c r="J21" s="72"/>
      <c r="K21" s="72"/>
      <c r="L21" s="67"/>
      <c r="M21" s="67"/>
    </row>
    <row r="22" ht="120" customHeight="1" spans="1:13">
      <c r="A22" s="36" t="s">
        <v>82</v>
      </c>
      <c r="B22" s="21"/>
      <c r="C22" s="22" t="s">
        <v>83</v>
      </c>
      <c r="D22" s="37" t="s">
        <v>84</v>
      </c>
      <c r="E22" s="37" t="s">
        <v>85</v>
      </c>
      <c r="F22" s="37" t="s">
        <v>86</v>
      </c>
      <c r="G22" s="37">
        <v>60</v>
      </c>
      <c r="H22" s="37">
        <v>1</v>
      </c>
      <c r="I22" s="73">
        <v>60</v>
      </c>
      <c r="J22" s="37">
        <v>0.02</v>
      </c>
      <c r="K22" s="37">
        <f t="shared" ref="K22:K27" si="0">J22*H22</f>
        <v>0.02</v>
      </c>
      <c r="L22" s="74">
        <v>19.8</v>
      </c>
      <c r="M22" s="74">
        <f t="shared" ref="M22:M27" si="1">L22*H22</f>
        <v>19.8</v>
      </c>
    </row>
    <row r="23" ht="120" customHeight="1" spans="1:13">
      <c r="A23" s="38"/>
      <c r="B23" s="39"/>
      <c r="C23" s="22" t="s">
        <v>83</v>
      </c>
      <c r="D23" s="37" t="s">
        <v>84</v>
      </c>
      <c r="E23" s="37" t="s">
        <v>85</v>
      </c>
      <c r="F23" s="37" t="s">
        <v>86</v>
      </c>
      <c r="G23" s="40">
        <v>40</v>
      </c>
      <c r="H23" s="40">
        <v>1</v>
      </c>
      <c r="I23" s="40">
        <v>40</v>
      </c>
      <c r="J23" s="37">
        <v>0.02</v>
      </c>
      <c r="K23" s="37">
        <f t="shared" si="0"/>
        <v>0.02</v>
      </c>
      <c r="L23" s="75">
        <v>13.2</v>
      </c>
      <c r="M23" s="74">
        <f t="shared" si="1"/>
        <v>13.2</v>
      </c>
    </row>
    <row r="24" ht="120" customHeight="1" spans="1:13">
      <c r="A24" s="38"/>
      <c r="B24" s="41"/>
      <c r="C24" s="22" t="s">
        <v>83</v>
      </c>
      <c r="D24" s="37" t="s">
        <v>84</v>
      </c>
      <c r="E24" s="37" t="s">
        <v>87</v>
      </c>
      <c r="F24" s="37" t="s">
        <v>86</v>
      </c>
      <c r="G24" s="40">
        <v>60</v>
      </c>
      <c r="H24" s="40">
        <v>1</v>
      </c>
      <c r="I24" s="40">
        <v>60</v>
      </c>
      <c r="J24" s="37">
        <v>0.02</v>
      </c>
      <c r="K24" s="37">
        <f t="shared" si="0"/>
        <v>0.02</v>
      </c>
      <c r="L24" s="75">
        <v>23.7</v>
      </c>
      <c r="M24" s="74">
        <f t="shared" si="1"/>
        <v>23.7</v>
      </c>
    </row>
    <row r="25" ht="120" customHeight="1" spans="1:13">
      <c r="A25" s="38"/>
      <c r="B25" s="41"/>
      <c r="C25" s="22" t="s">
        <v>83</v>
      </c>
      <c r="D25" s="37" t="s">
        <v>84</v>
      </c>
      <c r="E25" s="37" t="s">
        <v>87</v>
      </c>
      <c r="F25" s="37" t="s">
        <v>86</v>
      </c>
      <c r="G25" s="40">
        <v>40</v>
      </c>
      <c r="H25" s="40">
        <v>1</v>
      </c>
      <c r="I25" s="40">
        <v>40</v>
      </c>
      <c r="J25" s="37">
        <v>0.02</v>
      </c>
      <c r="K25" s="37">
        <f t="shared" si="0"/>
        <v>0.02</v>
      </c>
      <c r="L25" s="75">
        <v>15.8</v>
      </c>
      <c r="M25" s="74">
        <f t="shared" si="1"/>
        <v>15.8</v>
      </c>
    </row>
    <row r="26" ht="120" customHeight="1" spans="1:13">
      <c r="A26" s="38"/>
      <c r="B26" s="41"/>
      <c r="C26" s="22" t="s">
        <v>83</v>
      </c>
      <c r="D26" s="37" t="s">
        <v>84</v>
      </c>
      <c r="E26" s="37" t="s">
        <v>88</v>
      </c>
      <c r="F26" s="37" t="s">
        <v>86</v>
      </c>
      <c r="G26" s="40">
        <v>90</v>
      </c>
      <c r="H26" s="40">
        <v>1</v>
      </c>
      <c r="I26" s="40">
        <v>90</v>
      </c>
      <c r="J26" s="37">
        <v>0.02</v>
      </c>
      <c r="K26" s="37">
        <f t="shared" si="0"/>
        <v>0.02</v>
      </c>
      <c r="L26" s="75">
        <v>27</v>
      </c>
      <c r="M26" s="74">
        <f t="shared" si="1"/>
        <v>27</v>
      </c>
    </row>
    <row r="27" ht="120" customHeight="1" spans="1:13">
      <c r="A27" s="38"/>
      <c r="B27" s="41"/>
      <c r="C27" s="22" t="s">
        <v>83</v>
      </c>
      <c r="D27" s="37" t="s">
        <v>84</v>
      </c>
      <c r="E27" s="37" t="s">
        <v>89</v>
      </c>
      <c r="F27" s="37" t="s">
        <v>86</v>
      </c>
      <c r="G27" s="40">
        <v>75</v>
      </c>
      <c r="H27" s="40">
        <v>1</v>
      </c>
      <c r="I27" s="40">
        <v>75</v>
      </c>
      <c r="J27" s="37">
        <v>0.02</v>
      </c>
      <c r="K27" s="37">
        <f t="shared" si="0"/>
        <v>0.02</v>
      </c>
      <c r="L27" s="75">
        <v>22.9</v>
      </c>
      <c r="M27" s="74">
        <f t="shared" si="1"/>
        <v>22.9</v>
      </c>
    </row>
    <row r="28" ht="120" customHeight="1" spans="1:13">
      <c r="A28" s="38"/>
      <c r="B28" s="41"/>
      <c r="C28" s="22" t="s">
        <v>83</v>
      </c>
      <c r="D28" s="37" t="s">
        <v>84</v>
      </c>
      <c r="E28" s="37" t="s">
        <v>89</v>
      </c>
      <c r="F28" s="37" t="s">
        <v>86</v>
      </c>
      <c r="G28" s="40">
        <v>25</v>
      </c>
      <c r="H28" s="42">
        <v>1</v>
      </c>
      <c r="I28" s="40">
        <v>25</v>
      </c>
      <c r="J28" s="43">
        <v>0.02</v>
      </c>
      <c r="K28" s="43">
        <v>0.02</v>
      </c>
      <c r="L28" s="76">
        <v>15</v>
      </c>
      <c r="M28" s="76">
        <v>15</v>
      </c>
    </row>
    <row r="29" ht="120" customHeight="1" spans="1:13">
      <c r="A29" s="38"/>
      <c r="B29" s="41"/>
      <c r="C29" s="22" t="s">
        <v>83</v>
      </c>
      <c r="D29" s="37" t="s">
        <v>84</v>
      </c>
      <c r="E29" s="37" t="s">
        <v>90</v>
      </c>
      <c r="F29" s="37" t="s">
        <v>86</v>
      </c>
      <c r="G29" s="40">
        <v>16</v>
      </c>
      <c r="H29" s="37"/>
      <c r="I29" s="40">
        <v>16</v>
      </c>
      <c r="J29" s="37"/>
      <c r="K29" s="37"/>
      <c r="L29" s="77"/>
      <c r="M29" s="77"/>
    </row>
    <row r="30" ht="120" customHeight="1" spans="1:13">
      <c r="A30" s="38"/>
      <c r="B30" s="41"/>
      <c r="C30" s="22" t="s">
        <v>83</v>
      </c>
      <c r="D30" s="37" t="s">
        <v>84</v>
      </c>
      <c r="E30" s="37" t="s">
        <v>91</v>
      </c>
      <c r="F30" s="37" t="s">
        <v>86</v>
      </c>
      <c r="G30" s="40">
        <v>50</v>
      </c>
      <c r="H30" s="40">
        <v>2</v>
      </c>
      <c r="I30" s="40">
        <v>100</v>
      </c>
      <c r="J30" s="37">
        <v>0.02</v>
      </c>
      <c r="K30" s="37">
        <f t="shared" ref="K30:K36" si="2">J30*H30</f>
        <v>0.04</v>
      </c>
      <c r="L30" s="75">
        <v>31.3</v>
      </c>
      <c r="M30" s="75">
        <f t="shared" ref="M30:M36" si="3">L30*H30</f>
        <v>62.6</v>
      </c>
    </row>
    <row r="31" ht="120" customHeight="1" spans="1:13">
      <c r="A31" s="38"/>
      <c r="B31" s="41"/>
      <c r="C31" s="22" t="s">
        <v>83</v>
      </c>
      <c r="D31" s="37" t="s">
        <v>84</v>
      </c>
      <c r="E31" s="37" t="s">
        <v>90</v>
      </c>
      <c r="F31" s="37" t="s">
        <v>86</v>
      </c>
      <c r="G31" s="40">
        <v>84</v>
      </c>
      <c r="H31" s="40">
        <v>1</v>
      </c>
      <c r="I31" s="40">
        <v>84</v>
      </c>
      <c r="J31" s="37">
        <v>0.02</v>
      </c>
      <c r="K31" s="37">
        <f t="shared" si="2"/>
        <v>0.02</v>
      </c>
      <c r="L31" s="75">
        <v>40</v>
      </c>
      <c r="M31" s="75">
        <f t="shared" si="3"/>
        <v>40</v>
      </c>
    </row>
    <row r="32" ht="120" customHeight="1" spans="1:13">
      <c r="A32" s="38"/>
      <c r="B32" s="41"/>
      <c r="C32" s="22" t="s">
        <v>83</v>
      </c>
      <c r="D32" s="37" t="s">
        <v>84</v>
      </c>
      <c r="E32" s="37" t="s">
        <v>92</v>
      </c>
      <c r="F32" s="37" t="s">
        <v>86</v>
      </c>
      <c r="G32" s="40">
        <v>60</v>
      </c>
      <c r="H32" s="40">
        <v>1</v>
      </c>
      <c r="I32" s="40">
        <v>60</v>
      </c>
      <c r="J32" s="37">
        <v>0.02</v>
      </c>
      <c r="K32" s="37">
        <f t="shared" si="2"/>
        <v>0.02</v>
      </c>
      <c r="L32" s="75">
        <v>35</v>
      </c>
      <c r="M32" s="75">
        <f t="shared" si="3"/>
        <v>35</v>
      </c>
    </row>
    <row r="33" ht="120" customHeight="1" spans="1:13">
      <c r="A33" s="38"/>
      <c r="B33" s="41"/>
      <c r="C33" s="22" t="s">
        <v>83</v>
      </c>
      <c r="D33" s="37" t="s">
        <v>84</v>
      </c>
      <c r="E33" s="37" t="s">
        <v>92</v>
      </c>
      <c r="F33" s="37" t="s">
        <v>86</v>
      </c>
      <c r="G33" s="40">
        <v>40</v>
      </c>
      <c r="H33" s="40">
        <v>1</v>
      </c>
      <c r="I33" s="40">
        <v>40</v>
      </c>
      <c r="J33" s="37">
        <v>0.02</v>
      </c>
      <c r="K33" s="37">
        <f t="shared" si="2"/>
        <v>0.02</v>
      </c>
      <c r="L33" s="75">
        <v>23.3</v>
      </c>
      <c r="M33" s="75">
        <f t="shared" si="3"/>
        <v>23.3</v>
      </c>
    </row>
    <row r="34" ht="120" customHeight="1" spans="1:13">
      <c r="A34" s="38"/>
      <c r="B34" s="41"/>
      <c r="C34" s="22" t="s">
        <v>83</v>
      </c>
      <c r="D34" s="37" t="s">
        <v>84</v>
      </c>
      <c r="E34" s="37" t="s">
        <v>93</v>
      </c>
      <c r="F34" s="37" t="s">
        <v>86</v>
      </c>
      <c r="G34" s="40">
        <v>80</v>
      </c>
      <c r="H34" s="40">
        <v>1</v>
      </c>
      <c r="I34" s="40">
        <v>80</v>
      </c>
      <c r="J34" s="37">
        <v>0.02</v>
      </c>
      <c r="K34" s="37">
        <f t="shared" si="2"/>
        <v>0.02</v>
      </c>
      <c r="L34" s="75">
        <v>36</v>
      </c>
      <c r="M34" s="75">
        <f t="shared" si="3"/>
        <v>36</v>
      </c>
    </row>
    <row r="35" ht="120" customHeight="1" spans="1:13">
      <c r="A35" s="38"/>
      <c r="B35" s="41"/>
      <c r="C35" s="22" t="s">
        <v>83</v>
      </c>
      <c r="D35" s="37" t="s">
        <v>84</v>
      </c>
      <c r="E35" s="37" t="s">
        <v>94</v>
      </c>
      <c r="F35" s="37" t="s">
        <v>86</v>
      </c>
      <c r="G35" s="40">
        <v>40</v>
      </c>
      <c r="H35" s="40">
        <v>2</v>
      </c>
      <c r="I35" s="40">
        <v>80</v>
      </c>
      <c r="J35" s="37">
        <v>0.02</v>
      </c>
      <c r="K35" s="37">
        <f t="shared" si="2"/>
        <v>0.04</v>
      </c>
      <c r="L35" s="75">
        <v>23.3</v>
      </c>
      <c r="M35" s="75">
        <f t="shared" si="3"/>
        <v>46.6</v>
      </c>
    </row>
    <row r="36" ht="120" customHeight="1" spans="1:13">
      <c r="A36" s="38"/>
      <c r="B36" s="41"/>
      <c r="C36" s="22" t="s">
        <v>83</v>
      </c>
      <c r="D36" s="37" t="s">
        <v>84</v>
      </c>
      <c r="E36" s="37" t="s">
        <v>95</v>
      </c>
      <c r="F36" s="37" t="s">
        <v>86</v>
      </c>
      <c r="G36" s="40">
        <v>90</v>
      </c>
      <c r="H36" s="40">
        <v>1</v>
      </c>
      <c r="I36" s="40">
        <v>90</v>
      </c>
      <c r="J36" s="37">
        <v>0.02</v>
      </c>
      <c r="K36" s="37">
        <f t="shared" si="2"/>
        <v>0.02</v>
      </c>
      <c r="L36" s="75">
        <v>24</v>
      </c>
      <c r="M36" s="75">
        <f t="shared" si="3"/>
        <v>24</v>
      </c>
    </row>
    <row r="37" ht="120" customHeight="1" spans="1:13">
      <c r="A37" s="38"/>
      <c r="B37" s="41"/>
      <c r="C37" s="22" t="s">
        <v>83</v>
      </c>
      <c r="D37" s="37" t="s">
        <v>84</v>
      </c>
      <c r="E37" s="37" t="s">
        <v>93</v>
      </c>
      <c r="F37" s="37" t="s">
        <v>86</v>
      </c>
      <c r="G37" s="40">
        <v>20</v>
      </c>
      <c r="H37" s="42">
        <v>1</v>
      </c>
      <c r="I37" s="40">
        <v>20</v>
      </c>
      <c r="J37" s="43">
        <v>0.02</v>
      </c>
      <c r="K37" s="43">
        <v>0.02</v>
      </c>
      <c r="L37" s="76">
        <v>26.1</v>
      </c>
      <c r="M37" s="76">
        <v>26.1</v>
      </c>
    </row>
    <row r="38" ht="120" customHeight="1" spans="1:13">
      <c r="A38" s="38"/>
      <c r="B38" s="41"/>
      <c r="C38" s="22" t="s">
        <v>83</v>
      </c>
      <c r="D38" s="37" t="s">
        <v>84</v>
      </c>
      <c r="E38" s="37" t="s">
        <v>94</v>
      </c>
      <c r="F38" s="37" t="s">
        <v>86</v>
      </c>
      <c r="G38" s="40">
        <v>20</v>
      </c>
      <c r="H38" s="43"/>
      <c r="I38" s="40">
        <v>20</v>
      </c>
      <c r="J38" s="43"/>
      <c r="K38" s="43"/>
      <c r="L38" s="78"/>
      <c r="M38" s="78"/>
    </row>
    <row r="39" ht="120" customHeight="1" spans="1:13">
      <c r="A39" s="38"/>
      <c r="B39" s="41"/>
      <c r="C39" s="22" t="s">
        <v>83</v>
      </c>
      <c r="D39" s="37" t="s">
        <v>84</v>
      </c>
      <c r="E39" s="37" t="s">
        <v>88</v>
      </c>
      <c r="F39" s="37" t="s">
        <v>86</v>
      </c>
      <c r="G39" s="40">
        <v>10</v>
      </c>
      <c r="H39" s="43"/>
      <c r="I39" s="40">
        <v>10</v>
      </c>
      <c r="J39" s="43"/>
      <c r="K39" s="43"/>
      <c r="L39" s="78"/>
      <c r="M39" s="78"/>
    </row>
    <row r="40" ht="120" customHeight="1" spans="1:13">
      <c r="A40" s="44"/>
      <c r="B40" s="41"/>
      <c r="C40" s="22" t="s">
        <v>83</v>
      </c>
      <c r="D40" s="37" t="s">
        <v>84</v>
      </c>
      <c r="E40" s="37" t="s">
        <v>95</v>
      </c>
      <c r="F40" s="37" t="s">
        <v>86</v>
      </c>
      <c r="G40" s="40">
        <v>10</v>
      </c>
      <c r="H40" s="37"/>
      <c r="I40" s="40">
        <v>10</v>
      </c>
      <c r="J40" s="37"/>
      <c r="K40" s="37"/>
      <c r="L40" s="77"/>
      <c r="M40" s="77"/>
    </row>
    <row r="41" ht="120" customHeight="1" spans="1:13">
      <c r="A41" s="2" t="s">
        <v>96</v>
      </c>
      <c r="B41" s="30"/>
      <c r="C41" s="27" t="s">
        <v>97</v>
      </c>
      <c r="D41" s="27" t="s">
        <v>98</v>
      </c>
      <c r="E41" s="28"/>
      <c r="F41" s="28" t="s">
        <v>99</v>
      </c>
      <c r="G41" s="28">
        <v>24</v>
      </c>
      <c r="H41" s="28">
        <v>1</v>
      </c>
      <c r="I41" s="28">
        <v>24</v>
      </c>
      <c r="J41" s="28">
        <v>0.083</v>
      </c>
      <c r="K41" s="28">
        <v>0.083</v>
      </c>
      <c r="L41" s="67">
        <v>16</v>
      </c>
      <c r="M41" s="67">
        <f>L41*H41</f>
        <v>16</v>
      </c>
    </row>
    <row r="42" ht="120" customHeight="1" spans="1:13">
      <c r="A42" s="23"/>
      <c r="B42" s="26"/>
      <c r="C42" s="27" t="s">
        <v>100</v>
      </c>
      <c r="D42" s="27" t="s">
        <v>101</v>
      </c>
      <c r="E42" s="28"/>
      <c r="F42" s="28" t="s">
        <v>99</v>
      </c>
      <c r="G42" s="29">
        <v>24</v>
      </c>
      <c r="H42" s="29">
        <v>1</v>
      </c>
      <c r="I42" s="29">
        <v>24</v>
      </c>
      <c r="J42" s="28">
        <v>0.05</v>
      </c>
      <c r="K42" s="28">
        <v>0.05</v>
      </c>
      <c r="L42" s="66">
        <v>15</v>
      </c>
      <c r="M42" s="66">
        <f>L42*H42</f>
        <v>15</v>
      </c>
    </row>
    <row r="43" ht="120" customHeight="1" spans="1:13">
      <c r="A43" s="23" t="s">
        <v>102</v>
      </c>
      <c r="B43" s="30"/>
      <c r="C43" s="28" t="s">
        <v>103</v>
      </c>
      <c r="D43" s="28" t="s">
        <v>104</v>
      </c>
      <c r="E43" s="28" t="s">
        <v>105</v>
      </c>
      <c r="F43" s="28" t="s">
        <v>106</v>
      </c>
      <c r="G43" s="28">
        <v>15</v>
      </c>
      <c r="H43" s="28">
        <v>7</v>
      </c>
      <c r="I43" s="28">
        <v>105</v>
      </c>
      <c r="J43" s="28">
        <v>0.127</v>
      </c>
      <c r="K43" s="28">
        <v>0.889</v>
      </c>
      <c r="L43" s="67">
        <v>15</v>
      </c>
      <c r="M43" s="67">
        <v>105</v>
      </c>
    </row>
    <row r="44" ht="120" customHeight="1" spans="1:13">
      <c r="A44" s="45" t="s">
        <v>107</v>
      </c>
      <c r="B44" s="46"/>
      <c r="C44" s="47" t="s">
        <v>108</v>
      </c>
      <c r="D44" s="47" t="s">
        <v>109</v>
      </c>
      <c r="E44" s="35"/>
      <c r="F44" s="35" t="s">
        <v>110</v>
      </c>
      <c r="G44" s="35">
        <v>2</v>
      </c>
      <c r="H44" s="35">
        <v>2</v>
      </c>
      <c r="I44" s="35">
        <v>2</v>
      </c>
      <c r="J44" s="35">
        <v>0.8</v>
      </c>
      <c r="K44" s="35">
        <v>1.6</v>
      </c>
      <c r="L44" s="70">
        <v>370</v>
      </c>
      <c r="M44" s="70">
        <v>740</v>
      </c>
    </row>
    <row r="45" ht="120" customHeight="1" spans="1:13">
      <c r="A45" s="48"/>
      <c r="B45" s="49"/>
      <c r="C45" s="35" t="s">
        <v>111</v>
      </c>
      <c r="D45" s="47" t="s">
        <v>112</v>
      </c>
      <c r="E45" s="35"/>
      <c r="F45" s="35"/>
      <c r="G45" s="50">
        <v>2</v>
      </c>
      <c r="H45" s="50">
        <v>2</v>
      </c>
      <c r="I45" s="50">
        <v>2</v>
      </c>
      <c r="J45" s="35">
        <v>0.02</v>
      </c>
      <c r="K45" s="35">
        <v>0.04</v>
      </c>
      <c r="L45" s="70">
        <v>40</v>
      </c>
      <c r="M45" s="70">
        <v>80</v>
      </c>
    </row>
    <row r="46" ht="120" customHeight="1" spans="1:13">
      <c r="A46" s="23" t="s">
        <v>113</v>
      </c>
      <c r="B46" s="30"/>
      <c r="C46" s="28" t="s">
        <v>114</v>
      </c>
      <c r="D46" s="28" t="s">
        <v>115</v>
      </c>
      <c r="E46" s="28"/>
      <c r="F46" s="28" t="s">
        <v>116</v>
      </c>
      <c r="G46" s="28">
        <v>1</v>
      </c>
      <c r="H46" s="28">
        <v>2</v>
      </c>
      <c r="I46" s="28">
        <v>2</v>
      </c>
      <c r="J46" s="28">
        <v>0.17</v>
      </c>
      <c r="K46" s="28">
        <f>I46*J46</f>
        <v>0.34</v>
      </c>
      <c r="L46" s="67">
        <v>33</v>
      </c>
      <c r="M46" s="67">
        <f>I46*L46</f>
        <v>66</v>
      </c>
    </row>
    <row r="47" ht="120" customHeight="1" spans="1:13">
      <c r="A47" s="2" t="s">
        <v>117</v>
      </c>
      <c r="B47" s="30"/>
      <c r="C47" s="28" t="s">
        <v>118</v>
      </c>
      <c r="D47" s="28" t="s">
        <v>119</v>
      </c>
      <c r="E47" s="28" t="s">
        <v>120</v>
      </c>
      <c r="F47" s="28" t="s">
        <v>37</v>
      </c>
      <c r="G47" s="28">
        <v>1</v>
      </c>
      <c r="H47" s="28">
        <v>1</v>
      </c>
      <c r="I47" s="28">
        <v>1</v>
      </c>
      <c r="J47" s="28">
        <v>0.0235</v>
      </c>
      <c r="K47" s="28">
        <v>0.0235</v>
      </c>
      <c r="L47" s="79">
        <v>6.95</v>
      </c>
      <c r="M47" s="79">
        <v>6.95</v>
      </c>
    </row>
    <row r="48" ht="120" customHeight="1" spans="2:13">
      <c r="B48" s="26"/>
      <c r="C48" s="27" t="s">
        <v>121</v>
      </c>
      <c r="D48" s="28" t="s">
        <v>122</v>
      </c>
      <c r="E48" s="28" t="s">
        <v>120</v>
      </c>
      <c r="F48" s="28" t="s">
        <v>37</v>
      </c>
      <c r="G48" s="29">
        <v>1</v>
      </c>
      <c r="H48" s="31">
        <v>1</v>
      </c>
      <c r="I48" s="31">
        <v>1</v>
      </c>
      <c r="J48" s="28"/>
      <c r="K48" s="32">
        <v>0.093</v>
      </c>
      <c r="L48" s="80">
        <v>13.1</v>
      </c>
      <c r="M48" s="66">
        <v>13.1</v>
      </c>
    </row>
    <row r="49" ht="120" customHeight="1" spans="2:13">
      <c r="B49" s="33"/>
      <c r="C49" s="28" t="s">
        <v>123</v>
      </c>
      <c r="D49" s="28" t="s">
        <v>124</v>
      </c>
      <c r="E49" s="28" t="s">
        <v>125</v>
      </c>
      <c r="F49" s="28" t="s">
        <v>37</v>
      </c>
      <c r="G49" s="29">
        <v>2</v>
      </c>
      <c r="H49" s="32"/>
      <c r="I49" s="32"/>
      <c r="J49" s="28"/>
      <c r="K49" s="32"/>
      <c r="L49" s="81"/>
      <c r="M49" s="66"/>
    </row>
    <row r="50" ht="120" customHeight="1" spans="2:13">
      <c r="B50" s="33"/>
      <c r="C50" s="28" t="s">
        <v>126</v>
      </c>
      <c r="D50" s="28" t="s">
        <v>127</v>
      </c>
      <c r="E50" s="28" t="s">
        <v>128</v>
      </c>
      <c r="F50" s="28" t="s">
        <v>129</v>
      </c>
      <c r="G50" s="29">
        <v>2</v>
      </c>
      <c r="H50" s="32"/>
      <c r="I50" s="32"/>
      <c r="J50" s="28"/>
      <c r="K50" s="32"/>
      <c r="L50" s="81"/>
      <c r="M50" s="66"/>
    </row>
    <row r="51" ht="120" customHeight="1" spans="2:13">
      <c r="B51" s="33"/>
      <c r="C51" s="29" t="s">
        <v>130</v>
      </c>
      <c r="D51" s="29" t="s">
        <v>131</v>
      </c>
      <c r="E51" s="29" t="s">
        <v>132</v>
      </c>
      <c r="F51" s="28" t="s">
        <v>129</v>
      </c>
      <c r="G51" s="29">
        <v>2</v>
      </c>
      <c r="H51" s="32"/>
      <c r="I51" s="32"/>
      <c r="J51" s="29"/>
      <c r="K51" s="32"/>
      <c r="L51" s="81"/>
      <c r="M51" s="66"/>
    </row>
    <row r="52" ht="120" customHeight="1" spans="2:13">
      <c r="B52" s="33"/>
      <c r="C52" s="29" t="s">
        <v>133</v>
      </c>
      <c r="D52" s="29" t="s">
        <v>134</v>
      </c>
      <c r="E52" s="29" t="s">
        <v>135</v>
      </c>
      <c r="F52" s="28" t="s">
        <v>129</v>
      </c>
      <c r="G52" s="29">
        <v>2</v>
      </c>
      <c r="H52" s="32"/>
      <c r="I52" s="32"/>
      <c r="J52" s="29"/>
      <c r="K52" s="32"/>
      <c r="L52" s="81"/>
      <c r="M52" s="66"/>
    </row>
    <row r="53" ht="120" customHeight="1" spans="2:13">
      <c r="B53" s="51"/>
      <c r="C53" s="31" t="s">
        <v>136</v>
      </c>
      <c r="D53" s="52" t="s">
        <v>137</v>
      </c>
      <c r="E53" s="29" t="s">
        <v>138</v>
      </c>
      <c r="F53" s="28" t="s">
        <v>129</v>
      </c>
      <c r="G53" s="29">
        <v>2</v>
      </c>
      <c r="H53" s="32"/>
      <c r="I53" s="32"/>
      <c r="J53" s="29"/>
      <c r="K53" s="32"/>
      <c r="L53" s="81"/>
      <c r="M53" s="66"/>
    </row>
    <row r="54" ht="120" customHeight="1" spans="2:13">
      <c r="B54" s="51"/>
      <c r="C54" s="31" t="s">
        <v>139</v>
      </c>
      <c r="D54" s="52" t="s">
        <v>140</v>
      </c>
      <c r="E54" s="31" t="s">
        <v>141</v>
      </c>
      <c r="F54" s="28" t="s">
        <v>129</v>
      </c>
      <c r="G54" s="31">
        <v>2</v>
      </c>
      <c r="H54" s="32"/>
      <c r="I54" s="32"/>
      <c r="J54" s="31"/>
      <c r="K54" s="32"/>
      <c r="L54" s="81"/>
      <c r="M54" s="66"/>
    </row>
    <row r="55" s="1" customFormat="1" ht="120" customHeight="1" spans="1:13">
      <c r="A55" s="2"/>
      <c r="B55" s="51"/>
      <c r="C55" s="53" t="s">
        <v>142</v>
      </c>
      <c r="D55" s="52" t="s">
        <v>143</v>
      </c>
      <c r="E55" s="31" t="s">
        <v>141</v>
      </c>
      <c r="F55" s="28" t="s">
        <v>129</v>
      </c>
      <c r="G55" s="31">
        <v>2</v>
      </c>
      <c r="H55" s="32"/>
      <c r="I55" s="32"/>
      <c r="J55" s="31"/>
      <c r="K55" s="32"/>
      <c r="L55" s="81"/>
      <c r="M55" s="66"/>
    </row>
    <row r="56" s="1" customFormat="1" ht="120" customHeight="1" spans="1:13">
      <c r="A56" s="2"/>
      <c r="B56" s="51"/>
      <c r="C56" s="31" t="s">
        <v>144</v>
      </c>
      <c r="D56" s="52" t="s">
        <v>145</v>
      </c>
      <c r="E56" s="31" t="s">
        <v>146</v>
      </c>
      <c r="F56" s="28" t="s">
        <v>129</v>
      </c>
      <c r="G56" s="31">
        <v>1</v>
      </c>
      <c r="H56" s="31">
        <v>2</v>
      </c>
      <c r="I56" s="31">
        <v>2</v>
      </c>
      <c r="J56" s="31">
        <v>0.015</v>
      </c>
      <c r="K56" s="31">
        <v>0.03</v>
      </c>
      <c r="L56" s="80">
        <v>6.25</v>
      </c>
      <c r="M56" s="80">
        <v>12.5</v>
      </c>
    </row>
    <row r="57" s="1" customFormat="1" ht="120" customHeight="1" spans="1:13">
      <c r="A57" s="2"/>
      <c r="B57" s="51"/>
      <c r="C57" s="31" t="s">
        <v>147</v>
      </c>
      <c r="D57" s="52" t="s">
        <v>148</v>
      </c>
      <c r="E57" s="31" t="s">
        <v>149</v>
      </c>
      <c r="F57" s="28" t="s">
        <v>37</v>
      </c>
      <c r="G57" s="31">
        <v>1</v>
      </c>
      <c r="H57" s="31">
        <v>1</v>
      </c>
      <c r="I57" s="31">
        <v>1</v>
      </c>
      <c r="J57" s="31">
        <v>0.05</v>
      </c>
      <c r="K57" s="31">
        <v>0.05</v>
      </c>
      <c r="L57" s="80">
        <v>2.35</v>
      </c>
      <c r="M57" s="80">
        <v>2.35</v>
      </c>
    </row>
    <row r="58" s="1" customFormat="1" ht="120" customHeight="1" spans="1:13">
      <c r="A58" s="23"/>
      <c r="B58" s="33"/>
      <c r="C58" s="29" t="s">
        <v>150</v>
      </c>
      <c r="D58" s="54" t="s">
        <v>151</v>
      </c>
      <c r="E58" s="29" t="s">
        <v>141</v>
      </c>
      <c r="F58" s="55" t="s">
        <v>152</v>
      </c>
      <c r="G58" s="29">
        <v>1</v>
      </c>
      <c r="H58" s="28"/>
      <c r="I58" s="28"/>
      <c r="J58" s="28"/>
      <c r="K58" s="28"/>
      <c r="L58" s="79"/>
      <c r="M58" s="79"/>
    </row>
    <row r="59" s="1" customFormat="1" ht="120" customHeight="1" spans="1:13">
      <c r="A59" s="23" t="s">
        <v>153</v>
      </c>
      <c r="B59" s="30" t="str">
        <f>_xlfn.DISPIMG("ID_226F5A777F244417B6B40D6D5F5E0D86",1)</f>
        <v>=DISPIMG("ID_226F5A777F244417B6B40D6D5F5E0D86",1)</v>
      </c>
      <c r="C59" s="28" t="s">
        <v>154</v>
      </c>
      <c r="D59" s="28" t="s">
        <v>155</v>
      </c>
      <c r="E59" s="28" t="s">
        <v>156</v>
      </c>
      <c r="F59" s="28" t="s">
        <v>157</v>
      </c>
      <c r="G59" s="28">
        <v>1</v>
      </c>
      <c r="H59" s="28">
        <v>1</v>
      </c>
      <c r="I59" s="28">
        <v>1</v>
      </c>
      <c r="J59" s="28">
        <v>0.4</v>
      </c>
      <c r="K59" s="28">
        <v>0.4</v>
      </c>
      <c r="L59" s="67">
        <v>47.5</v>
      </c>
      <c r="M59" s="67">
        <v>47.5</v>
      </c>
    </row>
    <row r="60" s="1" customFormat="1" ht="120" customHeight="1" spans="1:13">
      <c r="A60" s="2" t="s">
        <v>158</v>
      </c>
      <c r="B60" s="30"/>
      <c r="C60" s="28" t="s">
        <v>159</v>
      </c>
      <c r="D60" s="28" t="s">
        <v>160</v>
      </c>
      <c r="E60" s="28" t="s">
        <v>161</v>
      </c>
      <c r="F60" s="28" t="s">
        <v>37</v>
      </c>
      <c r="G60" s="28">
        <v>1</v>
      </c>
      <c r="H60" s="28">
        <v>1</v>
      </c>
      <c r="I60" s="28">
        <v>1</v>
      </c>
      <c r="J60" s="28">
        <v>0.077</v>
      </c>
      <c r="K60" s="28">
        <v>0.077</v>
      </c>
      <c r="L60" s="79">
        <v>20</v>
      </c>
      <c r="M60" s="79">
        <v>20</v>
      </c>
    </row>
    <row r="61" s="1" customFormat="1" ht="120" customHeight="1" spans="1:13">
      <c r="A61" s="23"/>
      <c r="B61" s="26"/>
      <c r="C61" s="27" t="s">
        <v>162</v>
      </c>
      <c r="D61" s="28" t="s">
        <v>163</v>
      </c>
      <c r="E61" s="28" t="s">
        <v>164</v>
      </c>
      <c r="F61" s="28" t="s">
        <v>37</v>
      </c>
      <c r="G61" s="29">
        <v>1</v>
      </c>
      <c r="H61" s="29">
        <v>1</v>
      </c>
      <c r="I61" s="29">
        <v>1</v>
      </c>
      <c r="J61" s="28">
        <v>0.085</v>
      </c>
      <c r="K61" s="28">
        <v>0.085</v>
      </c>
      <c r="L61" s="66">
        <v>21</v>
      </c>
      <c r="M61" s="66">
        <v>21</v>
      </c>
    </row>
    <row r="62" ht="120" customHeight="1" spans="1:13">
      <c r="A62" s="2" t="s">
        <v>165</v>
      </c>
      <c r="B62" s="30"/>
      <c r="C62" s="28" t="s">
        <v>166</v>
      </c>
      <c r="D62" s="28" t="s">
        <v>167</v>
      </c>
      <c r="E62" s="28" t="s">
        <v>166</v>
      </c>
      <c r="F62" s="28" t="s">
        <v>168</v>
      </c>
      <c r="G62" s="28">
        <v>24</v>
      </c>
      <c r="H62" s="28">
        <v>4</v>
      </c>
      <c r="I62" s="28">
        <v>96</v>
      </c>
      <c r="J62" s="28">
        <v>0.13</v>
      </c>
      <c r="K62" s="28">
        <v>0.52</v>
      </c>
      <c r="L62" s="67">
        <v>12.6</v>
      </c>
      <c r="M62" s="67">
        <v>50.4</v>
      </c>
    </row>
    <row r="63" ht="120" customHeight="1" spans="2:13">
      <c r="B63" s="26"/>
      <c r="C63" s="28" t="s">
        <v>166</v>
      </c>
      <c r="D63" s="28" t="s">
        <v>167</v>
      </c>
      <c r="E63" s="28" t="s">
        <v>166</v>
      </c>
      <c r="F63" s="28" t="s">
        <v>168</v>
      </c>
      <c r="G63" s="29">
        <v>30</v>
      </c>
      <c r="H63" s="29">
        <v>3</v>
      </c>
      <c r="I63" s="29">
        <v>90</v>
      </c>
      <c r="J63" s="28">
        <v>0.14</v>
      </c>
      <c r="K63" s="28">
        <v>0.42</v>
      </c>
      <c r="L63" s="66">
        <v>13.6</v>
      </c>
      <c r="M63" s="66">
        <v>40.8</v>
      </c>
    </row>
    <row r="64" ht="120" customHeight="1" spans="1:13">
      <c r="A64" s="23"/>
      <c r="B64" s="33"/>
      <c r="C64" s="28" t="s">
        <v>169</v>
      </c>
      <c r="D64" s="28" t="s">
        <v>170</v>
      </c>
      <c r="E64" s="28" t="s">
        <v>169</v>
      </c>
      <c r="F64" s="28" t="s">
        <v>171</v>
      </c>
      <c r="G64" s="29">
        <v>150</v>
      </c>
      <c r="H64" s="29">
        <v>4</v>
      </c>
      <c r="I64" s="29">
        <v>600</v>
      </c>
      <c r="J64" s="28">
        <v>0.06</v>
      </c>
      <c r="K64" s="28">
        <v>0.24</v>
      </c>
      <c r="L64" s="66">
        <v>18</v>
      </c>
      <c r="M64" s="66">
        <v>72</v>
      </c>
    </row>
    <row r="65" ht="120" customHeight="1" spans="1:13">
      <c r="A65" s="83" t="s">
        <v>172</v>
      </c>
      <c r="B65" s="84"/>
      <c r="C65" s="28" t="s">
        <v>173</v>
      </c>
      <c r="D65" s="28" t="s">
        <v>174</v>
      </c>
      <c r="E65" s="28" t="s">
        <v>175</v>
      </c>
      <c r="F65" s="28" t="s">
        <v>176</v>
      </c>
      <c r="G65" s="28">
        <v>50</v>
      </c>
      <c r="H65" s="28">
        <v>2</v>
      </c>
      <c r="I65" s="28">
        <v>100</v>
      </c>
      <c r="J65" s="28">
        <v>0.079</v>
      </c>
      <c r="K65" s="28">
        <v>0.158</v>
      </c>
      <c r="L65" s="67">
        <v>14.2</v>
      </c>
      <c r="M65" s="67">
        <v>28.4</v>
      </c>
    </row>
    <row r="66" ht="120" customHeight="1" spans="1:13">
      <c r="A66" s="83"/>
      <c r="B66" s="84"/>
      <c r="C66" s="28" t="s">
        <v>173</v>
      </c>
      <c r="D66" s="28" t="s">
        <v>174</v>
      </c>
      <c r="E66" s="28" t="s">
        <v>177</v>
      </c>
      <c r="F66" s="28" t="s">
        <v>176</v>
      </c>
      <c r="G66" s="28">
        <v>50</v>
      </c>
      <c r="H66" s="28">
        <v>2</v>
      </c>
      <c r="I66" s="28">
        <v>100</v>
      </c>
      <c r="J66" s="28">
        <v>0.079</v>
      </c>
      <c r="K66" s="28">
        <v>0.158</v>
      </c>
      <c r="L66" s="67">
        <v>14.6</v>
      </c>
      <c r="M66" s="67">
        <v>29.2</v>
      </c>
    </row>
    <row r="67" ht="120" customHeight="1" spans="1:13">
      <c r="A67" s="83"/>
      <c r="B67" s="84"/>
      <c r="C67" s="28" t="s">
        <v>178</v>
      </c>
      <c r="D67" s="28" t="s">
        <v>174</v>
      </c>
      <c r="E67" s="28" t="s">
        <v>179</v>
      </c>
      <c r="F67" s="28" t="s">
        <v>180</v>
      </c>
      <c r="G67" s="28">
        <v>60</v>
      </c>
      <c r="H67" s="28">
        <v>3</v>
      </c>
      <c r="I67" s="28">
        <v>180</v>
      </c>
      <c r="J67" s="28">
        <v>0.057</v>
      </c>
      <c r="K67" s="28">
        <v>0.171</v>
      </c>
      <c r="L67" s="67">
        <v>16.4</v>
      </c>
      <c r="M67" s="67">
        <v>49.2</v>
      </c>
    </row>
    <row r="68" ht="120" customHeight="1" spans="1:13">
      <c r="A68" s="85"/>
      <c r="B68" s="86"/>
      <c r="C68" s="28" t="s">
        <v>178</v>
      </c>
      <c r="D68" s="28" t="s">
        <v>174</v>
      </c>
      <c r="E68" s="28" t="s">
        <v>181</v>
      </c>
      <c r="F68" s="28" t="s">
        <v>180</v>
      </c>
      <c r="G68" s="28">
        <v>60</v>
      </c>
      <c r="H68" s="28">
        <v>3</v>
      </c>
      <c r="I68" s="28">
        <f>H68*G68</f>
        <v>180</v>
      </c>
      <c r="J68" s="28">
        <v>0.057</v>
      </c>
      <c r="K68" s="28">
        <v>0.171</v>
      </c>
      <c r="L68" s="67">
        <v>17.7</v>
      </c>
      <c r="M68" s="67">
        <f t="shared" ref="M68:M73" si="4">L68*H68</f>
        <v>53.1</v>
      </c>
    </row>
    <row r="69" ht="120" customHeight="1" spans="1:13">
      <c r="A69" s="23" t="s">
        <v>182</v>
      </c>
      <c r="B69" s="30" t="str">
        <f>_xlfn.DISPIMG("ID_62177519FFCC4A6498497AFD2883A2E0",1)</f>
        <v>=DISPIMG("ID_62177519FFCC4A6498497AFD2883A2E0",1)</v>
      </c>
      <c r="C69" s="28" t="s">
        <v>183</v>
      </c>
      <c r="D69" s="28" t="s">
        <v>184</v>
      </c>
      <c r="E69" s="28" t="s">
        <v>185</v>
      </c>
      <c r="F69" s="28" t="s">
        <v>152</v>
      </c>
      <c r="G69" s="28">
        <v>1</v>
      </c>
      <c r="H69" s="28">
        <v>1</v>
      </c>
      <c r="I69" s="28">
        <v>1</v>
      </c>
      <c r="J69" s="28">
        <v>1.04</v>
      </c>
      <c r="K69" s="28">
        <v>1.04</v>
      </c>
      <c r="L69" s="67">
        <v>131</v>
      </c>
      <c r="M69" s="67">
        <v>131</v>
      </c>
    </row>
    <row r="70" ht="120" customHeight="1" spans="1:13">
      <c r="A70" s="87" t="s">
        <v>186</v>
      </c>
      <c r="B70" s="30"/>
      <c r="C70" s="88" t="s">
        <v>187</v>
      </c>
      <c r="D70" s="28" t="s">
        <v>188</v>
      </c>
      <c r="E70" s="28" t="s">
        <v>189</v>
      </c>
      <c r="F70" s="28" t="s">
        <v>190</v>
      </c>
      <c r="G70" s="28">
        <v>500</v>
      </c>
      <c r="H70" s="28">
        <v>4</v>
      </c>
      <c r="I70" s="28">
        <v>2000</v>
      </c>
      <c r="J70" s="29">
        <v>0.168</v>
      </c>
      <c r="K70" s="28">
        <f>H70*J70</f>
        <v>0.672</v>
      </c>
      <c r="L70" s="67">
        <v>20</v>
      </c>
      <c r="M70" s="67">
        <f t="shared" si="4"/>
        <v>80</v>
      </c>
    </row>
    <row r="71" ht="120" customHeight="1" spans="1:13">
      <c r="A71" s="89"/>
      <c r="B71" s="90"/>
      <c r="C71" s="88" t="s">
        <v>191</v>
      </c>
      <c r="D71" s="28" t="s">
        <v>192</v>
      </c>
      <c r="E71" s="28" t="s">
        <v>193</v>
      </c>
      <c r="F71" s="28" t="s">
        <v>190</v>
      </c>
      <c r="G71" s="29">
        <v>1000</v>
      </c>
      <c r="H71" s="29">
        <v>1</v>
      </c>
      <c r="I71" s="29">
        <v>1000</v>
      </c>
      <c r="J71" s="28">
        <v>0.168</v>
      </c>
      <c r="K71" s="28">
        <f>H71*J71</f>
        <v>0.168</v>
      </c>
      <c r="L71" s="105">
        <v>20</v>
      </c>
      <c r="M71" s="106">
        <v>20</v>
      </c>
    </row>
    <row r="72" ht="120" customHeight="1" spans="1:13">
      <c r="A72" s="2" t="s">
        <v>194</v>
      </c>
      <c r="B72" s="30"/>
      <c r="C72" s="91" t="s">
        <v>195</v>
      </c>
      <c r="D72" s="79" t="s">
        <v>196</v>
      </c>
      <c r="E72" s="79" t="s">
        <v>197</v>
      </c>
      <c r="F72" s="79" t="s">
        <v>198</v>
      </c>
      <c r="G72" s="79">
        <v>1</v>
      </c>
      <c r="H72" s="79">
        <v>10</v>
      </c>
      <c r="I72" s="79">
        <f>G72*H72</f>
        <v>10</v>
      </c>
      <c r="J72" s="79">
        <v>0.098</v>
      </c>
      <c r="K72" s="107">
        <f>J72*H72</f>
        <v>0.98</v>
      </c>
      <c r="L72" s="79">
        <v>9.7</v>
      </c>
      <c r="M72" s="79">
        <f t="shared" si="4"/>
        <v>97</v>
      </c>
    </row>
    <row r="73" ht="120" customHeight="1" spans="1:13">
      <c r="A73" s="23"/>
      <c r="B73" s="26"/>
      <c r="C73" s="91" t="s">
        <v>199</v>
      </c>
      <c r="D73" s="79" t="s">
        <v>200</v>
      </c>
      <c r="E73" s="79" t="s">
        <v>197</v>
      </c>
      <c r="F73" s="79" t="s">
        <v>201</v>
      </c>
      <c r="G73" s="66">
        <v>8</v>
      </c>
      <c r="H73" s="66">
        <v>1</v>
      </c>
      <c r="I73" s="79">
        <f>G73*H73</f>
        <v>8</v>
      </c>
      <c r="J73" s="79">
        <v>0.047</v>
      </c>
      <c r="K73" s="107">
        <f>J73*H73</f>
        <v>0.047</v>
      </c>
      <c r="L73" s="66">
        <v>3.5</v>
      </c>
      <c r="M73" s="79">
        <f t="shared" si="4"/>
        <v>3.5</v>
      </c>
    </row>
    <row r="74" ht="120" customHeight="1" spans="1:13">
      <c r="A74" s="23" t="s">
        <v>202</v>
      </c>
      <c r="B74" s="30"/>
      <c r="C74" s="27" t="s">
        <v>203</v>
      </c>
      <c r="D74" s="28" t="s">
        <v>204</v>
      </c>
      <c r="E74" s="28" t="s">
        <v>205</v>
      </c>
      <c r="F74" s="28" t="s">
        <v>116</v>
      </c>
      <c r="G74" s="28" t="s">
        <v>206</v>
      </c>
      <c r="H74" s="28">
        <v>5</v>
      </c>
      <c r="I74" s="28" t="s">
        <v>207</v>
      </c>
      <c r="J74" s="28">
        <v>0.09</v>
      </c>
      <c r="K74" s="28">
        <v>0.46</v>
      </c>
      <c r="L74" s="67">
        <v>15.5</v>
      </c>
      <c r="M74" s="67">
        <f>15.5*5</f>
        <v>77.5</v>
      </c>
    </row>
    <row r="75" ht="120" customHeight="1" spans="1:13">
      <c r="A75" s="2" t="s">
        <v>208</v>
      </c>
      <c r="B75" s="92"/>
      <c r="C75" s="28" t="s">
        <v>209</v>
      </c>
      <c r="D75" s="28" t="s">
        <v>210</v>
      </c>
      <c r="E75" s="28" t="s">
        <v>211</v>
      </c>
      <c r="F75" s="28" t="s">
        <v>116</v>
      </c>
      <c r="G75" s="28">
        <v>1000</v>
      </c>
      <c r="H75" s="28">
        <v>1</v>
      </c>
      <c r="I75" s="28">
        <v>1000</v>
      </c>
      <c r="J75" s="28">
        <v>0.01026</v>
      </c>
      <c r="K75" s="28">
        <v>0.01026</v>
      </c>
      <c r="L75" s="28">
        <v>11.3</v>
      </c>
      <c r="M75" s="28">
        <v>11.3</v>
      </c>
    </row>
    <row r="76" ht="120" customHeight="1" spans="2:13">
      <c r="B76" s="92"/>
      <c r="C76" s="28" t="s">
        <v>209</v>
      </c>
      <c r="D76" s="28" t="s">
        <v>210</v>
      </c>
      <c r="E76" s="28" t="s">
        <v>212</v>
      </c>
      <c r="F76" s="28" t="s">
        <v>116</v>
      </c>
      <c r="G76" s="28">
        <v>1000</v>
      </c>
      <c r="H76" s="28">
        <v>1</v>
      </c>
      <c r="I76" s="28">
        <v>1000</v>
      </c>
      <c r="J76" s="28">
        <v>0.017442</v>
      </c>
      <c r="K76" s="28">
        <v>0.017442</v>
      </c>
      <c r="L76" s="28">
        <v>14.1</v>
      </c>
      <c r="M76" s="28">
        <v>14.1</v>
      </c>
    </row>
    <row r="77" ht="120" customHeight="1" spans="2:13">
      <c r="B77" s="92"/>
      <c r="C77" s="28" t="s">
        <v>209</v>
      </c>
      <c r="D77" s="28" t="s">
        <v>210</v>
      </c>
      <c r="E77" s="28" t="s">
        <v>213</v>
      </c>
      <c r="F77" s="28" t="s">
        <v>116</v>
      </c>
      <c r="G77" s="28">
        <v>1000</v>
      </c>
      <c r="H77" s="28">
        <v>1</v>
      </c>
      <c r="I77" s="28">
        <v>1000</v>
      </c>
      <c r="J77" s="28">
        <v>0.021546</v>
      </c>
      <c r="K77" s="28">
        <v>0.021546</v>
      </c>
      <c r="L77" s="28">
        <v>15.7</v>
      </c>
      <c r="M77" s="28">
        <v>15.7</v>
      </c>
    </row>
    <row r="78" ht="120" customHeight="1" spans="2:13">
      <c r="B78" s="92"/>
      <c r="C78" s="28" t="s">
        <v>209</v>
      </c>
      <c r="D78" s="28" t="s">
        <v>210</v>
      </c>
      <c r="E78" s="28" t="s">
        <v>214</v>
      </c>
      <c r="F78" s="28" t="s">
        <v>116</v>
      </c>
      <c r="G78" s="28">
        <v>1000</v>
      </c>
      <c r="H78" s="28">
        <v>1</v>
      </c>
      <c r="I78" s="28">
        <v>1000</v>
      </c>
      <c r="J78" s="28">
        <v>0.029754</v>
      </c>
      <c r="K78" s="28">
        <v>0.029754</v>
      </c>
      <c r="L78" s="28">
        <v>17.9</v>
      </c>
      <c r="M78" s="28">
        <v>17.9</v>
      </c>
    </row>
    <row r="79" ht="120" customHeight="1" spans="2:13">
      <c r="B79" s="92"/>
      <c r="C79" s="28" t="s">
        <v>209</v>
      </c>
      <c r="D79" s="28" t="s">
        <v>210</v>
      </c>
      <c r="E79" s="28" t="s">
        <v>215</v>
      </c>
      <c r="F79" s="28" t="s">
        <v>116</v>
      </c>
      <c r="G79" s="28">
        <v>1000</v>
      </c>
      <c r="H79" s="28">
        <v>1</v>
      </c>
      <c r="I79" s="28">
        <v>1000</v>
      </c>
      <c r="J79" s="28">
        <v>0.042476</v>
      </c>
      <c r="K79" s="28">
        <v>0.042476</v>
      </c>
      <c r="L79" s="28">
        <v>19.5</v>
      </c>
      <c r="M79" s="28">
        <v>19.5</v>
      </c>
    </row>
    <row r="80" ht="120" customHeight="1" spans="2:13">
      <c r="B80" s="92"/>
      <c r="C80" s="28" t="s">
        <v>209</v>
      </c>
      <c r="D80" s="28" t="s">
        <v>210</v>
      </c>
      <c r="E80" s="28" t="s">
        <v>216</v>
      </c>
      <c r="F80" s="28" t="s">
        <v>116</v>
      </c>
      <c r="G80" s="28">
        <v>1000</v>
      </c>
      <c r="H80" s="28">
        <v>1</v>
      </c>
      <c r="I80" s="28">
        <v>1000</v>
      </c>
      <c r="J80" s="28">
        <v>0.042476</v>
      </c>
      <c r="K80" s="28">
        <v>0.042476</v>
      </c>
      <c r="L80" s="28">
        <v>20.5</v>
      </c>
      <c r="M80" s="28">
        <v>20.5</v>
      </c>
    </row>
    <row r="81" ht="120" customHeight="1" spans="2:13">
      <c r="B81" s="92"/>
      <c r="C81" s="28" t="s">
        <v>209</v>
      </c>
      <c r="D81" s="28" t="s">
        <v>210</v>
      </c>
      <c r="E81" s="28" t="s">
        <v>217</v>
      </c>
      <c r="F81" s="28" t="s">
        <v>116</v>
      </c>
      <c r="G81" s="28">
        <v>1000</v>
      </c>
      <c r="H81" s="28">
        <v>1</v>
      </c>
      <c r="I81" s="28">
        <v>1000</v>
      </c>
      <c r="J81" s="28">
        <v>0.0444</v>
      </c>
      <c r="K81" s="28">
        <v>0.0444</v>
      </c>
      <c r="L81" s="28">
        <v>21.4</v>
      </c>
      <c r="M81" s="28">
        <v>21.4</v>
      </c>
    </row>
    <row r="82" ht="120" customHeight="1" spans="1:13">
      <c r="A82" s="23"/>
      <c r="B82" s="93"/>
      <c r="C82" s="28" t="s">
        <v>209</v>
      </c>
      <c r="D82" s="28" t="s">
        <v>210</v>
      </c>
      <c r="E82" s="28" t="s">
        <v>218</v>
      </c>
      <c r="F82" s="28" t="s">
        <v>116</v>
      </c>
      <c r="G82" s="28">
        <v>1000</v>
      </c>
      <c r="H82" s="28">
        <v>1</v>
      </c>
      <c r="I82" s="28">
        <v>1000</v>
      </c>
      <c r="J82" s="28">
        <v>0.05952</v>
      </c>
      <c r="K82" s="28">
        <v>0.05952</v>
      </c>
      <c r="L82" s="28">
        <v>23.7</v>
      </c>
      <c r="M82" s="28">
        <v>23.7</v>
      </c>
    </row>
    <row r="83" ht="120" customHeight="1" spans="1:13">
      <c r="A83" s="2" t="s">
        <v>219</v>
      </c>
      <c r="B83" s="26"/>
      <c r="C83" s="94" t="s">
        <v>220</v>
      </c>
      <c r="D83" s="95" t="s">
        <v>221</v>
      </c>
      <c r="E83" s="28">
        <v>861</v>
      </c>
      <c r="F83" s="96" t="s">
        <v>222</v>
      </c>
      <c r="G83" s="97">
        <v>591.7</v>
      </c>
      <c r="H83" s="29">
        <v>26</v>
      </c>
      <c r="I83" s="29">
        <v>26</v>
      </c>
      <c r="J83" s="28">
        <v>0.11</v>
      </c>
      <c r="K83" s="28">
        <f t="shared" ref="K83:K102" si="5">I83*J83</f>
        <v>2.86</v>
      </c>
      <c r="L83" s="108">
        <v>22.7</v>
      </c>
      <c r="M83" s="67">
        <f t="shared" ref="M83:M102" si="6">I83*L83</f>
        <v>590.2</v>
      </c>
    </row>
    <row r="84" ht="120" customHeight="1" spans="2:13">
      <c r="B84" s="26"/>
      <c r="C84" s="94" t="s">
        <v>223</v>
      </c>
      <c r="D84" s="95" t="s">
        <v>224</v>
      </c>
      <c r="E84" s="28">
        <v>861</v>
      </c>
      <c r="F84" s="96" t="s">
        <v>222</v>
      </c>
      <c r="G84" s="97">
        <v>44.7</v>
      </c>
      <c r="H84" s="28">
        <v>2</v>
      </c>
      <c r="I84" s="28">
        <v>2</v>
      </c>
      <c r="J84" s="28">
        <v>0.11</v>
      </c>
      <c r="K84" s="28">
        <f t="shared" si="5"/>
        <v>0.22</v>
      </c>
      <c r="L84" s="108">
        <v>22.4</v>
      </c>
      <c r="M84" s="67">
        <f t="shared" si="6"/>
        <v>44.8</v>
      </c>
    </row>
    <row r="85" ht="120" customHeight="1" spans="2:13">
      <c r="B85" s="33"/>
      <c r="C85" s="94" t="s">
        <v>225</v>
      </c>
      <c r="D85" s="95" t="s">
        <v>226</v>
      </c>
      <c r="E85" s="28">
        <v>861</v>
      </c>
      <c r="F85" s="96" t="s">
        <v>222</v>
      </c>
      <c r="G85" s="97">
        <v>64.7</v>
      </c>
      <c r="H85" s="98">
        <v>3</v>
      </c>
      <c r="I85" s="98">
        <v>3</v>
      </c>
      <c r="J85" s="28">
        <v>0.11</v>
      </c>
      <c r="K85" s="28">
        <f t="shared" si="5"/>
        <v>0.33</v>
      </c>
      <c r="L85" s="108">
        <v>21.6</v>
      </c>
      <c r="M85" s="67">
        <f t="shared" si="6"/>
        <v>64.8</v>
      </c>
    </row>
    <row r="86" ht="120" customHeight="1" spans="2:13">
      <c r="B86" s="33"/>
      <c r="C86" s="94" t="s">
        <v>227</v>
      </c>
      <c r="D86" s="95" t="s">
        <v>228</v>
      </c>
      <c r="E86" s="28">
        <v>861</v>
      </c>
      <c r="F86" s="96" t="s">
        <v>222</v>
      </c>
      <c r="G86" s="97">
        <v>88.5</v>
      </c>
      <c r="H86" s="98">
        <v>4</v>
      </c>
      <c r="I86" s="98">
        <v>4</v>
      </c>
      <c r="J86" s="28">
        <v>0.11</v>
      </c>
      <c r="K86" s="28">
        <f t="shared" si="5"/>
        <v>0.44</v>
      </c>
      <c r="L86" s="108">
        <v>22.1</v>
      </c>
      <c r="M86" s="67">
        <f t="shared" si="6"/>
        <v>88.4</v>
      </c>
    </row>
    <row r="87" ht="120" customHeight="1" spans="2:13">
      <c r="B87" s="33"/>
      <c r="C87" s="94" t="s">
        <v>229</v>
      </c>
      <c r="D87" s="95" t="s">
        <v>230</v>
      </c>
      <c r="E87" s="28">
        <v>861</v>
      </c>
      <c r="F87" s="96" t="s">
        <v>222</v>
      </c>
      <c r="G87" s="97">
        <v>67.1</v>
      </c>
      <c r="H87" s="98">
        <v>3</v>
      </c>
      <c r="I87" s="98">
        <v>3</v>
      </c>
      <c r="J87" s="28">
        <v>0.11</v>
      </c>
      <c r="K87" s="28">
        <f t="shared" si="5"/>
        <v>0.33</v>
      </c>
      <c r="L87" s="108">
        <v>22.4</v>
      </c>
      <c r="M87" s="67">
        <f t="shared" si="6"/>
        <v>67.2</v>
      </c>
    </row>
    <row r="88" ht="120" customHeight="1" spans="2:13">
      <c r="B88" s="33"/>
      <c r="C88" s="94" t="s">
        <v>231</v>
      </c>
      <c r="D88" s="95" t="s">
        <v>232</v>
      </c>
      <c r="E88" s="28">
        <v>861</v>
      </c>
      <c r="F88" s="96" t="s">
        <v>222</v>
      </c>
      <c r="G88" s="97">
        <f>91+22.2</f>
        <v>113.2</v>
      </c>
      <c r="H88" s="98">
        <v>5</v>
      </c>
      <c r="I88" s="98">
        <v>5</v>
      </c>
      <c r="J88" s="28">
        <v>0.11</v>
      </c>
      <c r="K88" s="28">
        <f t="shared" si="5"/>
        <v>0.55</v>
      </c>
      <c r="L88" s="108">
        <v>22.7</v>
      </c>
      <c r="M88" s="67">
        <f t="shared" si="6"/>
        <v>113.5</v>
      </c>
    </row>
    <row r="89" ht="120" customHeight="1" spans="2:13">
      <c r="B89" s="33"/>
      <c r="C89" s="94" t="s">
        <v>233</v>
      </c>
      <c r="D89" s="95" t="s">
        <v>234</v>
      </c>
      <c r="E89" s="28">
        <v>861</v>
      </c>
      <c r="F89" s="96" t="s">
        <v>222</v>
      </c>
      <c r="G89" s="97">
        <v>110.6</v>
      </c>
      <c r="H89" s="98">
        <v>5</v>
      </c>
      <c r="I89" s="98">
        <v>5</v>
      </c>
      <c r="J89" s="28">
        <v>0.11</v>
      </c>
      <c r="K89" s="28">
        <f t="shared" si="5"/>
        <v>0.55</v>
      </c>
      <c r="L89" s="108">
        <v>22.3</v>
      </c>
      <c r="M89" s="67">
        <f t="shared" si="6"/>
        <v>111.5</v>
      </c>
    </row>
    <row r="90" ht="120" customHeight="1" spans="2:13">
      <c r="B90" s="51"/>
      <c r="C90" s="94" t="s">
        <v>235</v>
      </c>
      <c r="D90" s="95" t="s">
        <v>236</v>
      </c>
      <c r="E90" s="28">
        <v>861</v>
      </c>
      <c r="F90" s="96" t="s">
        <v>222</v>
      </c>
      <c r="G90" s="97">
        <v>249.1</v>
      </c>
      <c r="H90" s="98">
        <v>11</v>
      </c>
      <c r="I90" s="98">
        <v>11</v>
      </c>
      <c r="J90" s="28">
        <v>0.11</v>
      </c>
      <c r="K90" s="28">
        <f t="shared" si="5"/>
        <v>1.21</v>
      </c>
      <c r="L90" s="108">
        <v>22.7</v>
      </c>
      <c r="M90" s="67">
        <f t="shared" si="6"/>
        <v>249.7</v>
      </c>
    </row>
    <row r="91" ht="120" customHeight="1" spans="2:13">
      <c r="B91" s="51"/>
      <c r="C91" s="94" t="s">
        <v>237</v>
      </c>
      <c r="D91" s="95" t="s">
        <v>238</v>
      </c>
      <c r="E91" s="28">
        <v>861</v>
      </c>
      <c r="F91" s="96" t="s">
        <v>222</v>
      </c>
      <c r="G91" s="97">
        <v>63.8</v>
      </c>
      <c r="H91" s="98">
        <v>3</v>
      </c>
      <c r="I91" s="98">
        <v>3</v>
      </c>
      <c r="J91" s="28">
        <v>0.11</v>
      </c>
      <c r="K91" s="28">
        <f t="shared" si="5"/>
        <v>0.33</v>
      </c>
      <c r="L91" s="108">
        <v>21.3</v>
      </c>
      <c r="M91" s="67">
        <f t="shared" si="6"/>
        <v>63.9</v>
      </c>
    </row>
    <row r="92" ht="120" customHeight="1" spans="2:13">
      <c r="B92" s="51"/>
      <c r="C92" s="94" t="s">
        <v>239</v>
      </c>
      <c r="D92" s="95" t="s">
        <v>240</v>
      </c>
      <c r="E92" s="28">
        <v>861</v>
      </c>
      <c r="F92" s="96" t="s">
        <v>222</v>
      </c>
      <c r="G92" s="97">
        <v>89.1</v>
      </c>
      <c r="H92" s="98">
        <v>4</v>
      </c>
      <c r="I92" s="98">
        <v>4</v>
      </c>
      <c r="J92" s="28">
        <v>0.11</v>
      </c>
      <c r="K92" s="28">
        <f t="shared" si="5"/>
        <v>0.44</v>
      </c>
      <c r="L92" s="108">
        <v>22.3</v>
      </c>
      <c r="M92" s="67">
        <f t="shared" si="6"/>
        <v>89.2</v>
      </c>
    </row>
    <row r="93" ht="120" customHeight="1" spans="2:13">
      <c r="B93" s="51"/>
      <c r="C93" s="94" t="s">
        <v>241</v>
      </c>
      <c r="D93" s="95" t="s">
        <v>242</v>
      </c>
      <c r="E93" s="28">
        <v>861</v>
      </c>
      <c r="F93" s="96" t="s">
        <v>222</v>
      </c>
      <c r="G93" s="97">
        <v>66.5</v>
      </c>
      <c r="H93" s="98">
        <v>3</v>
      </c>
      <c r="I93" s="98">
        <v>3</v>
      </c>
      <c r="J93" s="28">
        <v>0.11</v>
      </c>
      <c r="K93" s="28">
        <f t="shared" si="5"/>
        <v>0.33</v>
      </c>
      <c r="L93" s="108">
        <v>22.2</v>
      </c>
      <c r="M93" s="67">
        <f t="shared" si="6"/>
        <v>66.6</v>
      </c>
    </row>
    <row r="94" ht="120" customHeight="1" spans="2:13">
      <c r="B94" s="51"/>
      <c r="C94" s="94" t="s">
        <v>243</v>
      </c>
      <c r="D94" s="95" t="s">
        <v>244</v>
      </c>
      <c r="E94" s="28">
        <v>861</v>
      </c>
      <c r="F94" s="96" t="s">
        <v>222</v>
      </c>
      <c r="G94" s="97">
        <v>44.7</v>
      </c>
      <c r="H94" s="98">
        <v>2</v>
      </c>
      <c r="I94" s="98">
        <v>2</v>
      </c>
      <c r="J94" s="28">
        <v>0.11</v>
      </c>
      <c r="K94" s="28">
        <f t="shared" si="5"/>
        <v>0.22</v>
      </c>
      <c r="L94" s="108">
        <v>22.4</v>
      </c>
      <c r="M94" s="67">
        <f t="shared" si="6"/>
        <v>44.8</v>
      </c>
    </row>
    <row r="95" ht="120" customHeight="1" spans="2:13">
      <c r="B95" s="51"/>
      <c r="C95" s="94" t="s">
        <v>245</v>
      </c>
      <c r="D95" s="95" t="s">
        <v>246</v>
      </c>
      <c r="E95" s="28">
        <v>861</v>
      </c>
      <c r="F95" s="96" t="s">
        <v>222</v>
      </c>
      <c r="G95" s="97">
        <v>42.3</v>
      </c>
      <c r="H95" s="98">
        <v>2</v>
      </c>
      <c r="I95" s="98">
        <v>2</v>
      </c>
      <c r="J95" s="28">
        <v>0.11</v>
      </c>
      <c r="K95" s="28">
        <f t="shared" si="5"/>
        <v>0.22</v>
      </c>
      <c r="L95" s="108">
        <v>22.4</v>
      </c>
      <c r="M95" s="67">
        <f t="shared" si="6"/>
        <v>44.8</v>
      </c>
    </row>
    <row r="96" ht="120" customHeight="1" spans="2:13">
      <c r="B96" s="90"/>
      <c r="C96" s="94" t="s">
        <v>247</v>
      </c>
      <c r="D96" s="99" t="s">
        <v>248</v>
      </c>
      <c r="E96" s="28">
        <v>861</v>
      </c>
      <c r="F96" s="96" t="s">
        <v>222</v>
      </c>
      <c r="G96" s="97">
        <v>66.4</v>
      </c>
      <c r="H96" s="98">
        <v>3</v>
      </c>
      <c r="I96" s="98">
        <v>3</v>
      </c>
      <c r="J96" s="28">
        <v>0.11</v>
      </c>
      <c r="K96" s="28">
        <f t="shared" si="5"/>
        <v>0.33</v>
      </c>
      <c r="L96" s="108">
        <v>22.6</v>
      </c>
      <c r="M96" s="67">
        <f t="shared" si="6"/>
        <v>67.8</v>
      </c>
    </row>
    <row r="97" ht="120" customHeight="1" spans="2:13">
      <c r="B97" s="51"/>
      <c r="C97" s="94" t="s">
        <v>249</v>
      </c>
      <c r="D97" s="99" t="s">
        <v>250</v>
      </c>
      <c r="E97" s="28">
        <v>861</v>
      </c>
      <c r="F97" s="96" t="s">
        <v>222</v>
      </c>
      <c r="G97" s="97">
        <v>64.7</v>
      </c>
      <c r="H97" s="98">
        <v>3</v>
      </c>
      <c r="I97" s="98">
        <v>3</v>
      </c>
      <c r="J97" s="28">
        <v>0.11</v>
      </c>
      <c r="K97" s="28">
        <f t="shared" si="5"/>
        <v>0.33</v>
      </c>
      <c r="L97" s="108">
        <v>22.6</v>
      </c>
      <c r="M97" s="67">
        <f t="shared" si="6"/>
        <v>67.8</v>
      </c>
    </row>
    <row r="98" ht="120" customHeight="1" spans="2:13">
      <c r="B98" s="51"/>
      <c r="C98" s="94" t="s">
        <v>251</v>
      </c>
      <c r="D98" s="99" t="s">
        <v>252</v>
      </c>
      <c r="E98" s="28">
        <v>861</v>
      </c>
      <c r="F98" s="96" t="s">
        <v>222</v>
      </c>
      <c r="G98" s="97">
        <v>44.6</v>
      </c>
      <c r="H98" s="98">
        <v>2</v>
      </c>
      <c r="I98" s="98">
        <v>2</v>
      </c>
      <c r="J98" s="28">
        <v>0.11</v>
      </c>
      <c r="K98" s="28">
        <f t="shared" si="5"/>
        <v>0.22</v>
      </c>
      <c r="L98" s="108">
        <v>22.6</v>
      </c>
      <c r="M98" s="67">
        <f t="shared" si="6"/>
        <v>45.2</v>
      </c>
    </row>
    <row r="99" ht="120" customHeight="1" spans="2:13">
      <c r="B99" s="51"/>
      <c r="C99" s="94" t="s">
        <v>253</v>
      </c>
      <c r="D99" s="99" t="s">
        <v>254</v>
      </c>
      <c r="E99" s="28">
        <v>861</v>
      </c>
      <c r="F99" s="96" t="s">
        <v>222</v>
      </c>
      <c r="G99" s="97">
        <v>44.2</v>
      </c>
      <c r="H99" s="98">
        <v>2</v>
      </c>
      <c r="I99" s="98">
        <v>2</v>
      </c>
      <c r="J99" s="28">
        <v>0.11</v>
      </c>
      <c r="K99" s="28">
        <f t="shared" si="5"/>
        <v>0.22</v>
      </c>
      <c r="L99" s="108">
        <v>22.1</v>
      </c>
      <c r="M99" s="67">
        <f t="shared" si="6"/>
        <v>44.2</v>
      </c>
    </row>
    <row r="100" ht="120" customHeight="1" spans="2:13">
      <c r="B100" s="51"/>
      <c r="C100" s="94" t="s">
        <v>255</v>
      </c>
      <c r="D100" s="95" t="s">
        <v>256</v>
      </c>
      <c r="E100" s="28">
        <v>861</v>
      </c>
      <c r="F100" s="96" t="s">
        <v>222</v>
      </c>
      <c r="G100" s="97">
        <v>65</v>
      </c>
      <c r="H100" s="98">
        <v>3</v>
      </c>
      <c r="I100" s="98">
        <v>3</v>
      </c>
      <c r="J100" s="28">
        <v>0.11</v>
      </c>
      <c r="K100" s="28">
        <f t="shared" si="5"/>
        <v>0.33</v>
      </c>
      <c r="L100" s="108">
        <v>21.5</v>
      </c>
      <c r="M100" s="67">
        <f t="shared" si="6"/>
        <v>64.5</v>
      </c>
    </row>
    <row r="101" ht="120" customHeight="1" spans="2:13">
      <c r="B101" s="51"/>
      <c r="C101" s="94" t="s">
        <v>257</v>
      </c>
      <c r="D101" s="95" t="s">
        <v>258</v>
      </c>
      <c r="E101" s="28">
        <v>861</v>
      </c>
      <c r="F101" s="96" t="s">
        <v>222</v>
      </c>
      <c r="G101" s="97">
        <v>44.6</v>
      </c>
      <c r="H101" s="98">
        <v>2</v>
      </c>
      <c r="I101" s="98">
        <v>2</v>
      </c>
      <c r="J101" s="28">
        <v>0.11</v>
      </c>
      <c r="K101" s="28">
        <f t="shared" si="5"/>
        <v>0.22</v>
      </c>
      <c r="L101" s="108">
        <v>22</v>
      </c>
      <c r="M101" s="67">
        <f t="shared" si="6"/>
        <v>44</v>
      </c>
    </row>
    <row r="102" ht="120" customHeight="1" spans="1:13">
      <c r="A102" s="23"/>
      <c r="B102" s="100"/>
      <c r="C102" s="94" t="s">
        <v>259</v>
      </c>
      <c r="D102" s="99" t="s">
        <v>260</v>
      </c>
      <c r="E102" s="28">
        <v>861</v>
      </c>
      <c r="F102" s="96" t="s">
        <v>222</v>
      </c>
      <c r="G102" s="97">
        <v>22.7</v>
      </c>
      <c r="H102" s="98">
        <v>1</v>
      </c>
      <c r="I102" s="98">
        <v>1</v>
      </c>
      <c r="J102" s="28">
        <v>0.11</v>
      </c>
      <c r="K102" s="28">
        <f t="shared" si="5"/>
        <v>0.11</v>
      </c>
      <c r="L102" s="108">
        <v>22.6</v>
      </c>
      <c r="M102" s="67">
        <f t="shared" si="6"/>
        <v>22.6</v>
      </c>
    </row>
    <row r="103" ht="120" customHeight="1" spans="1:13">
      <c r="A103" s="87" t="s">
        <v>261</v>
      </c>
      <c r="B103" s="30"/>
      <c r="C103" s="27" t="s">
        <v>262</v>
      </c>
      <c r="D103" s="28" t="s">
        <v>263</v>
      </c>
      <c r="E103" s="27" t="s">
        <v>264</v>
      </c>
      <c r="F103" s="28" t="s">
        <v>265</v>
      </c>
      <c r="G103" s="28"/>
      <c r="H103" s="28">
        <v>2</v>
      </c>
      <c r="I103" s="28">
        <v>54</v>
      </c>
      <c r="J103" s="28">
        <v>0.11</v>
      </c>
      <c r="K103" s="28">
        <f t="shared" ref="K103:K124" si="7">H103*J103</f>
        <v>0.22</v>
      </c>
      <c r="L103" s="67"/>
      <c r="M103" s="67">
        <f t="shared" ref="M103:M124" si="8">I103</f>
        <v>54</v>
      </c>
    </row>
    <row r="104" ht="120" customHeight="1" spans="1:13">
      <c r="A104" s="101"/>
      <c r="B104" s="26"/>
      <c r="C104" s="27" t="s">
        <v>262</v>
      </c>
      <c r="D104" s="28" t="s">
        <v>263</v>
      </c>
      <c r="E104" s="27" t="s">
        <v>266</v>
      </c>
      <c r="F104" s="28" t="s">
        <v>265</v>
      </c>
      <c r="G104" s="29"/>
      <c r="H104" s="29">
        <v>1</v>
      </c>
      <c r="I104" s="29">
        <v>28.7</v>
      </c>
      <c r="J104" s="28">
        <v>0.11</v>
      </c>
      <c r="K104" s="28">
        <f t="shared" si="7"/>
        <v>0.11</v>
      </c>
      <c r="L104" s="66"/>
      <c r="M104" s="67">
        <f t="shared" si="8"/>
        <v>28.7</v>
      </c>
    </row>
    <row r="105" ht="120" customHeight="1" spans="1:13">
      <c r="A105" s="101"/>
      <c r="B105" s="33"/>
      <c r="C105" s="27" t="s">
        <v>262</v>
      </c>
      <c r="D105" s="28" t="s">
        <v>263</v>
      </c>
      <c r="E105" s="27" t="s">
        <v>267</v>
      </c>
      <c r="F105" s="28" t="s">
        <v>265</v>
      </c>
      <c r="G105" s="29"/>
      <c r="H105" s="29">
        <v>1</v>
      </c>
      <c r="I105" s="29">
        <v>24.2</v>
      </c>
      <c r="J105" s="28">
        <v>0.11</v>
      </c>
      <c r="K105" s="28">
        <f t="shared" si="7"/>
        <v>0.11</v>
      </c>
      <c r="L105" s="66"/>
      <c r="M105" s="67">
        <f t="shared" si="8"/>
        <v>24.2</v>
      </c>
    </row>
    <row r="106" ht="120" customHeight="1" spans="1:13">
      <c r="A106" s="101"/>
      <c r="B106" s="33"/>
      <c r="C106" s="27" t="s">
        <v>262</v>
      </c>
      <c r="D106" s="28" t="s">
        <v>263</v>
      </c>
      <c r="E106" s="27" t="s">
        <v>268</v>
      </c>
      <c r="F106" s="28" t="s">
        <v>265</v>
      </c>
      <c r="G106" s="29"/>
      <c r="H106" s="29">
        <v>1</v>
      </c>
      <c r="I106" s="29">
        <v>29.7</v>
      </c>
      <c r="J106" s="28">
        <v>0.11</v>
      </c>
      <c r="K106" s="28">
        <f t="shared" si="7"/>
        <v>0.11</v>
      </c>
      <c r="L106" s="66"/>
      <c r="M106" s="67">
        <f t="shared" si="8"/>
        <v>29.7</v>
      </c>
    </row>
    <row r="107" ht="120" customHeight="1" spans="1:13">
      <c r="A107" s="101"/>
      <c r="B107" s="33"/>
      <c r="C107" s="27" t="s">
        <v>262</v>
      </c>
      <c r="D107" s="28" t="s">
        <v>263</v>
      </c>
      <c r="E107" s="27" t="s">
        <v>269</v>
      </c>
      <c r="F107" s="28" t="s">
        <v>265</v>
      </c>
      <c r="G107" s="100"/>
      <c r="H107" s="29">
        <v>1</v>
      </c>
      <c r="I107" s="29">
        <v>25</v>
      </c>
      <c r="J107" s="28">
        <v>0.11</v>
      </c>
      <c r="K107" s="28">
        <f t="shared" si="7"/>
        <v>0.11</v>
      </c>
      <c r="L107" s="109"/>
      <c r="M107" s="67">
        <f t="shared" si="8"/>
        <v>25</v>
      </c>
    </row>
    <row r="108" ht="120" customHeight="1" spans="1:13">
      <c r="A108" s="101"/>
      <c r="B108" s="33"/>
      <c r="C108" s="27" t="s">
        <v>262</v>
      </c>
      <c r="D108" s="28" t="s">
        <v>263</v>
      </c>
      <c r="E108" s="27" t="s">
        <v>270</v>
      </c>
      <c r="F108" s="28" t="s">
        <v>265</v>
      </c>
      <c r="G108" s="100"/>
      <c r="H108" s="29">
        <v>1</v>
      </c>
      <c r="I108" s="29">
        <v>31</v>
      </c>
      <c r="J108" s="28">
        <v>0.11</v>
      </c>
      <c r="K108" s="28">
        <f t="shared" si="7"/>
        <v>0.11</v>
      </c>
      <c r="L108" s="109"/>
      <c r="M108" s="67">
        <f t="shared" si="8"/>
        <v>31</v>
      </c>
    </row>
    <row r="109" ht="120" customHeight="1" spans="1:13">
      <c r="A109" s="101"/>
      <c r="B109" s="51"/>
      <c r="C109" s="27" t="s">
        <v>262</v>
      </c>
      <c r="D109" s="28" t="s">
        <v>263</v>
      </c>
      <c r="E109" s="27" t="s">
        <v>271</v>
      </c>
      <c r="F109" s="28" t="s">
        <v>265</v>
      </c>
      <c r="G109" s="100"/>
      <c r="H109" s="29">
        <v>1</v>
      </c>
      <c r="I109" s="29">
        <v>24.7</v>
      </c>
      <c r="J109" s="28">
        <v>0.11</v>
      </c>
      <c r="K109" s="28">
        <f t="shared" si="7"/>
        <v>0.11</v>
      </c>
      <c r="L109" s="109"/>
      <c r="M109" s="67">
        <f t="shared" si="8"/>
        <v>24.7</v>
      </c>
    </row>
    <row r="110" ht="120" customHeight="1" spans="1:13">
      <c r="A110" s="101"/>
      <c r="B110" s="51"/>
      <c r="C110" s="27" t="s">
        <v>262</v>
      </c>
      <c r="D110" s="28" t="s">
        <v>263</v>
      </c>
      <c r="E110" s="27" t="s">
        <v>272</v>
      </c>
      <c r="F110" s="28" t="s">
        <v>265</v>
      </c>
      <c r="G110" s="100"/>
      <c r="H110" s="29">
        <v>1</v>
      </c>
      <c r="I110" s="29">
        <v>26</v>
      </c>
      <c r="J110" s="28">
        <v>0.11</v>
      </c>
      <c r="K110" s="28">
        <f t="shared" si="7"/>
        <v>0.11</v>
      </c>
      <c r="L110" s="109"/>
      <c r="M110" s="67">
        <f t="shared" si="8"/>
        <v>26</v>
      </c>
    </row>
    <row r="111" ht="120" customHeight="1" spans="1:13">
      <c r="A111" s="101"/>
      <c r="B111" s="51"/>
      <c r="C111" s="27" t="s">
        <v>262</v>
      </c>
      <c r="D111" s="28" t="s">
        <v>263</v>
      </c>
      <c r="E111" s="27" t="s">
        <v>273</v>
      </c>
      <c r="F111" s="28" t="s">
        <v>265</v>
      </c>
      <c r="G111" s="100"/>
      <c r="H111" s="29">
        <v>1</v>
      </c>
      <c r="I111" s="29">
        <v>33.3</v>
      </c>
      <c r="J111" s="28">
        <v>0.11</v>
      </c>
      <c r="K111" s="28">
        <f t="shared" si="7"/>
        <v>0.11</v>
      </c>
      <c r="L111" s="109"/>
      <c r="M111" s="67">
        <f t="shared" si="8"/>
        <v>33.3</v>
      </c>
    </row>
    <row r="112" ht="120" customHeight="1" spans="1:13">
      <c r="A112" s="101"/>
      <c r="B112" s="51"/>
      <c r="C112" s="27" t="s">
        <v>262</v>
      </c>
      <c r="D112" s="28" t="s">
        <v>263</v>
      </c>
      <c r="E112" s="27" t="s">
        <v>274</v>
      </c>
      <c r="F112" s="28" t="s">
        <v>265</v>
      </c>
      <c r="G112" s="100"/>
      <c r="H112" s="29">
        <v>1</v>
      </c>
      <c r="I112" s="29">
        <v>28.6</v>
      </c>
      <c r="J112" s="28">
        <v>0.11</v>
      </c>
      <c r="K112" s="28">
        <f t="shared" si="7"/>
        <v>0.11</v>
      </c>
      <c r="L112" s="109"/>
      <c r="M112" s="67">
        <f t="shared" si="8"/>
        <v>28.6</v>
      </c>
    </row>
    <row r="113" ht="120" customHeight="1" spans="1:13">
      <c r="A113" s="101"/>
      <c r="B113" s="51"/>
      <c r="C113" s="27" t="s">
        <v>262</v>
      </c>
      <c r="D113" s="28" t="s">
        <v>263</v>
      </c>
      <c r="E113" s="27" t="s">
        <v>275</v>
      </c>
      <c r="F113" s="28" t="s">
        <v>265</v>
      </c>
      <c r="G113" s="100"/>
      <c r="H113" s="29">
        <v>1</v>
      </c>
      <c r="I113" s="29">
        <v>30.6</v>
      </c>
      <c r="J113" s="28">
        <v>0.11</v>
      </c>
      <c r="K113" s="28">
        <f t="shared" si="7"/>
        <v>0.11</v>
      </c>
      <c r="L113" s="109"/>
      <c r="M113" s="67">
        <f t="shared" si="8"/>
        <v>30.6</v>
      </c>
    </row>
    <row r="114" ht="120" customHeight="1" spans="1:13">
      <c r="A114" s="101"/>
      <c r="B114" s="51"/>
      <c r="C114" s="27" t="s">
        <v>262</v>
      </c>
      <c r="D114" s="28" t="s">
        <v>263</v>
      </c>
      <c r="E114" s="27" t="s">
        <v>264</v>
      </c>
      <c r="F114" s="28" t="s">
        <v>265</v>
      </c>
      <c r="G114" s="100"/>
      <c r="H114" s="29">
        <v>2</v>
      </c>
      <c r="I114" s="29">
        <v>68.5</v>
      </c>
      <c r="J114" s="28">
        <v>0.11</v>
      </c>
      <c r="K114" s="28">
        <f t="shared" si="7"/>
        <v>0.22</v>
      </c>
      <c r="L114" s="109"/>
      <c r="M114" s="67">
        <f t="shared" si="8"/>
        <v>68.5</v>
      </c>
    </row>
    <row r="115" ht="120" customHeight="1" spans="1:13">
      <c r="A115" s="101"/>
      <c r="B115" s="51"/>
      <c r="C115" s="27" t="s">
        <v>262</v>
      </c>
      <c r="D115" s="28" t="s">
        <v>263</v>
      </c>
      <c r="E115" s="27" t="s">
        <v>266</v>
      </c>
      <c r="F115" s="28" t="s">
        <v>265</v>
      </c>
      <c r="G115" s="100"/>
      <c r="H115" s="29">
        <v>1</v>
      </c>
      <c r="I115" s="29">
        <v>27.3</v>
      </c>
      <c r="J115" s="28">
        <v>0.11</v>
      </c>
      <c r="K115" s="28">
        <f t="shared" si="7"/>
        <v>0.11</v>
      </c>
      <c r="L115" s="109"/>
      <c r="M115" s="67">
        <f t="shared" si="8"/>
        <v>27.3</v>
      </c>
    </row>
    <row r="116" ht="120" customHeight="1" spans="1:13">
      <c r="A116" s="101"/>
      <c r="B116" s="51"/>
      <c r="C116" s="27" t="s">
        <v>262</v>
      </c>
      <c r="D116" s="28" t="s">
        <v>263</v>
      </c>
      <c r="E116" s="27" t="s">
        <v>267</v>
      </c>
      <c r="F116" s="28" t="s">
        <v>265</v>
      </c>
      <c r="G116" s="100"/>
      <c r="H116" s="29">
        <v>1</v>
      </c>
      <c r="I116" s="29">
        <v>29.3</v>
      </c>
      <c r="J116" s="28">
        <v>0.11</v>
      </c>
      <c r="K116" s="28">
        <f t="shared" si="7"/>
        <v>0.11</v>
      </c>
      <c r="L116" s="109"/>
      <c r="M116" s="67">
        <f t="shared" si="8"/>
        <v>29.3</v>
      </c>
    </row>
    <row r="117" ht="120" customHeight="1" spans="1:13">
      <c r="A117" s="101"/>
      <c r="B117" s="51"/>
      <c r="C117" s="27" t="s">
        <v>262</v>
      </c>
      <c r="D117" s="28" t="s">
        <v>263</v>
      </c>
      <c r="E117" s="27" t="s">
        <v>268</v>
      </c>
      <c r="F117" s="28" t="s">
        <v>265</v>
      </c>
      <c r="G117" s="100"/>
      <c r="H117" s="29">
        <v>1</v>
      </c>
      <c r="I117" s="29">
        <v>27.3</v>
      </c>
      <c r="J117" s="28">
        <v>0.11</v>
      </c>
      <c r="K117" s="28">
        <f t="shared" si="7"/>
        <v>0.11</v>
      </c>
      <c r="L117" s="109"/>
      <c r="M117" s="67">
        <f t="shared" si="8"/>
        <v>27.3</v>
      </c>
    </row>
    <row r="118" ht="120" customHeight="1" spans="1:13">
      <c r="A118" s="101"/>
      <c r="B118" s="51"/>
      <c r="C118" s="27" t="s">
        <v>262</v>
      </c>
      <c r="D118" s="28" t="s">
        <v>263</v>
      </c>
      <c r="E118" s="27" t="s">
        <v>269</v>
      </c>
      <c r="F118" s="28" t="s">
        <v>265</v>
      </c>
      <c r="G118" s="100"/>
      <c r="H118" s="29">
        <v>1</v>
      </c>
      <c r="I118" s="29">
        <v>26.8</v>
      </c>
      <c r="J118" s="28">
        <v>0.11</v>
      </c>
      <c r="K118" s="28">
        <f t="shared" si="7"/>
        <v>0.11</v>
      </c>
      <c r="L118" s="109"/>
      <c r="M118" s="67">
        <f t="shared" si="8"/>
        <v>26.8</v>
      </c>
    </row>
    <row r="119" ht="120" customHeight="1" spans="1:13">
      <c r="A119" s="101"/>
      <c r="B119" s="51"/>
      <c r="C119" s="27" t="s">
        <v>262</v>
      </c>
      <c r="D119" s="28" t="s">
        <v>263</v>
      </c>
      <c r="E119" s="27" t="s">
        <v>270</v>
      </c>
      <c r="F119" s="28" t="s">
        <v>265</v>
      </c>
      <c r="G119" s="100"/>
      <c r="H119" s="29">
        <v>1</v>
      </c>
      <c r="I119" s="29">
        <v>29.4</v>
      </c>
      <c r="J119" s="28">
        <v>0.11</v>
      </c>
      <c r="K119" s="28">
        <f t="shared" si="7"/>
        <v>0.11</v>
      </c>
      <c r="L119" s="109"/>
      <c r="M119" s="67">
        <f t="shared" si="8"/>
        <v>29.4</v>
      </c>
    </row>
    <row r="120" ht="120" customHeight="1" spans="1:13">
      <c r="A120" s="101"/>
      <c r="B120" s="51"/>
      <c r="C120" s="27" t="s">
        <v>262</v>
      </c>
      <c r="D120" s="28" t="s">
        <v>263</v>
      </c>
      <c r="E120" s="27" t="s">
        <v>271</v>
      </c>
      <c r="F120" s="28" t="s">
        <v>265</v>
      </c>
      <c r="G120" s="100"/>
      <c r="H120" s="29">
        <v>1</v>
      </c>
      <c r="I120" s="29">
        <v>28.5</v>
      </c>
      <c r="J120" s="28">
        <v>0.11</v>
      </c>
      <c r="K120" s="28">
        <f t="shared" si="7"/>
        <v>0.11</v>
      </c>
      <c r="L120" s="109"/>
      <c r="M120" s="67">
        <f t="shared" si="8"/>
        <v>28.5</v>
      </c>
    </row>
    <row r="121" ht="120" customHeight="1" spans="1:13">
      <c r="A121" s="101"/>
      <c r="B121" s="51"/>
      <c r="C121" s="27" t="s">
        <v>262</v>
      </c>
      <c r="D121" s="28" t="s">
        <v>263</v>
      </c>
      <c r="E121" s="27" t="s">
        <v>272</v>
      </c>
      <c r="F121" s="28" t="s">
        <v>265</v>
      </c>
      <c r="G121" s="100"/>
      <c r="H121" s="29">
        <v>1</v>
      </c>
      <c r="I121" s="29">
        <v>29</v>
      </c>
      <c r="J121" s="28">
        <v>0.11</v>
      </c>
      <c r="K121" s="28">
        <f t="shared" si="7"/>
        <v>0.11</v>
      </c>
      <c r="L121" s="109"/>
      <c r="M121" s="67">
        <f t="shared" si="8"/>
        <v>29</v>
      </c>
    </row>
    <row r="122" ht="120" customHeight="1" spans="1:13">
      <c r="A122" s="101"/>
      <c r="B122" s="51"/>
      <c r="C122" s="27" t="s">
        <v>262</v>
      </c>
      <c r="D122" s="28" t="s">
        <v>263</v>
      </c>
      <c r="E122" s="27" t="s">
        <v>273</v>
      </c>
      <c r="F122" s="28" t="s">
        <v>265</v>
      </c>
      <c r="G122" s="100"/>
      <c r="H122" s="29">
        <v>1</v>
      </c>
      <c r="I122" s="29">
        <v>25.8</v>
      </c>
      <c r="J122" s="28">
        <v>0.11</v>
      </c>
      <c r="K122" s="28">
        <f t="shared" si="7"/>
        <v>0.11</v>
      </c>
      <c r="L122" s="109"/>
      <c r="M122" s="67">
        <f t="shared" si="8"/>
        <v>25.8</v>
      </c>
    </row>
    <row r="123" ht="120" customHeight="1" spans="1:13">
      <c r="A123" s="101"/>
      <c r="B123" s="51"/>
      <c r="C123" s="27" t="s">
        <v>262</v>
      </c>
      <c r="D123" s="28" t="s">
        <v>276</v>
      </c>
      <c r="E123" s="27" t="s">
        <v>274</v>
      </c>
      <c r="F123" s="28" t="s">
        <v>265</v>
      </c>
      <c r="G123" s="100"/>
      <c r="H123" s="29">
        <v>1</v>
      </c>
      <c r="I123" s="29">
        <v>27.5</v>
      </c>
      <c r="J123" s="28">
        <v>0.11</v>
      </c>
      <c r="K123" s="28">
        <f t="shared" si="7"/>
        <v>0.11</v>
      </c>
      <c r="L123" s="100"/>
      <c r="M123" s="67">
        <f t="shared" si="8"/>
        <v>27.5</v>
      </c>
    </row>
    <row r="124" ht="120" customHeight="1" spans="1:13">
      <c r="A124" s="89"/>
      <c r="B124" s="90"/>
      <c r="C124" s="27" t="s">
        <v>262</v>
      </c>
      <c r="D124" s="28" t="s">
        <v>276</v>
      </c>
      <c r="E124" s="27" t="s">
        <v>275</v>
      </c>
      <c r="F124" s="28" t="s">
        <v>265</v>
      </c>
      <c r="G124" s="100"/>
      <c r="H124" s="29">
        <v>1</v>
      </c>
      <c r="I124" s="29">
        <v>27.2</v>
      </c>
      <c r="J124" s="28">
        <v>0.11</v>
      </c>
      <c r="K124" s="28">
        <f t="shared" si="7"/>
        <v>0.11</v>
      </c>
      <c r="L124" s="109"/>
      <c r="M124" s="67">
        <f t="shared" si="8"/>
        <v>27.2</v>
      </c>
    </row>
    <row r="125" ht="120" customHeight="1" spans="1:13">
      <c r="A125" s="102" t="s">
        <v>277</v>
      </c>
      <c r="B125" s="46"/>
      <c r="C125" s="35" t="s">
        <v>278</v>
      </c>
      <c r="D125" s="35" t="s">
        <v>279</v>
      </c>
      <c r="E125" s="35" t="s">
        <v>280</v>
      </c>
      <c r="F125" s="35" t="s">
        <v>281</v>
      </c>
      <c r="G125" s="35">
        <v>114200</v>
      </c>
      <c r="H125" s="35">
        <v>1</v>
      </c>
      <c r="I125" s="35">
        <f>G125*H125</f>
        <v>114200</v>
      </c>
      <c r="J125" s="110">
        <v>0.6432</v>
      </c>
      <c r="K125" s="110">
        <f>J125*H125</f>
        <v>0.6432</v>
      </c>
      <c r="L125" s="35">
        <v>1184.4</v>
      </c>
      <c r="M125" s="70">
        <f>L125*H125</f>
        <v>1184.4</v>
      </c>
    </row>
    <row r="126" ht="120" customHeight="1" spans="1:13">
      <c r="A126" s="103" t="s">
        <v>282</v>
      </c>
      <c r="B126" s="84"/>
      <c r="C126" s="27" t="s">
        <v>283</v>
      </c>
      <c r="D126" s="28" t="s">
        <v>284</v>
      </c>
      <c r="E126" s="28" t="s">
        <v>285</v>
      </c>
      <c r="F126" s="28" t="s">
        <v>286</v>
      </c>
      <c r="G126" s="28">
        <v>4</v>
      </c>
      <c r="H126" s="31">
        <v>1</v>
      </c>
      <c r="I126" s="28">
        <v>4</v>
      </c>
      <c r="J126" s="28">
        <v>0.85</v>
      </c>
      <c r="K126" s="28">
        <v>0.65</v>
      </c>
      <c r="L126" s="79">
        <v>271</v>
      </c>
      <c r="M126" s="79">
        <f>L126*I126</f>
        <v>1084</v>
      </c>
    </row>
    <row r="127" ht="120" customHeight="1" spans="1:13">
      <c r="A127" s="103"/>
      <c r="B127" s="86"/>
      <c r="C127" s="27" t="s">
        <v>287</v>
      </c>
      <c r="D127" s="28" t="s">
        <v>288</v>
      </c>
      <c r="E127" s="28" t="s">
        <v>289</v>
      </c>
      <c r="F127" s="28" t="s">
        <v>286</v>
      </c>
      <c r="G127" s="29">
        <v>125</v>
      </c>
      <c r="H127" s="32"/>
      <c r="I127" s="29">
        <v>500</v>
      </c>
      <c r="J127" s="29">
        <v>0.072</v>
      </c>
      <c r="K127" s="28">
        <v>0.3</v>
      </c>
      <c r="L127" s="66">
        <v>0.15</v>
      </c>
      <c r="M127" s="79">
        <f>L127*I127</f>
        <v>75</v>
      </c>
    </row>
    <row r="128" ht="120" customHeight="1" spans="1:13">
      <c r="A128" s="103"/>
      <c r="B128" s="104"/>
      <c r="C128" s="27" t="s">
        <v>290</v>
      </c>
      <c r="D128" s="28" t="s">
        <v>291</v>
      </c>
      <c r="E128" s="28" t="s">
        <v>292</v>
      </c>
      <c r="F128" s="27" t="s">
        <v>293</v>
      </c>
      <c r="G128" s="29">
        <v>3</v>
      </c>
      <c r="H128" s="28"/>
      <c r="I128" s="29">
        <v>3</v>
      </c>
      <c r="J128" s="29">
        <v>0.1</v>
      </c>
      <c r="K128" s="28">
        <v>0.1</v>
      </c>
      <c r="L128" s="66">
        <v>2.9</v>
      </c>
      <c r="M128" s="66">
        <v>3</v>
      </c>
    </row>
    <row r="129" ht="120" customHeight="1" spans="1:13">
      <c r="A129" s="23" t="s">
        <v>294</v>
      </c>
      <c r="B129" s="30"/>
      <c r="C129" s="27" t="s">
        <v>295</v>
      </c>
      <c r="D129" s="28" t="s">
        <v>296</v>
      </c>
      <c r="E129" s="28" t="s">
        <v>197</v>
      </c>
      <c r="F129" s="28" t="s">
        <v>297</v>
      </c>
      <c r="G129" s="28">
        <v>50</v>
      </c>
      <c r="H129" s="28">
        <v>5</v>
      </c>
      <c r="I129" s="28">
        <v>50</v>
      </c>
      <c r="J129" s="28">
        <v>0.184</v>
      </c>
      <c r="K129" s="28">
        <f>J129*H129</f>
        <v>0.92</v>
      </c>
      <c r="L129" s="67">
        <v>20</v>
      </c>
      <c r="M129" s="67">
        <v>100</v>
      </c>
    </row>
    <row r="130" ht="120" customHeight="1" spans="1:13">
      <c r="A130" s="95" t="s">
        <v>298</v>
      </c>
      <c r="B130" s="84" t="str">
        <f>_xlfn.DISPIMG("ID_C96F58E60BB2454C9601291CE7062B92",1)</f>
        <v>=DISPIMG("ID_C96F58E60BB2454C9601291CE7062B92",1)</v>
      </c>
      <c r="C130" s="27" t="s">
        <v>299</v>
      </c>
      <c r="D130" s="28" t="s">
        <v>300</v>
      </c>
      <c r="E130" s="111" t="s">
        <v>301</v>
      </c>
      <c r="F130" s="28"/>
      <c r="G130" s="111">
        <v>1</v>
      </c>
      <c r="H130" s="111">
        <v>20</v>
      </c>
      <c r="I130" s="111">
        <v>20</v>
      </c>
      <c r="J130" s="137">
        <v>0.087</v>
      </c>
      <c r="K130" s="137">
        <v>1.74</v>
      </c>
      <c r="L130" s="137">
        <v>13</v>
      </c>
      <c r="M130" s="138">
        <v>260</v>
      </c>
    </row>
    <row r="131" ht="120" customHeight="1" spans="1:13">
      <c r="A131" s="95"/>
      <c r="B131" s="86" t="str">
        <f>_xlfn.DISPIMG("ID_962585932C0848778965BC7EEF098E41",1)</f>
        <v>=DISPIMG("ID_962585932C0848778965BC7EEF098E41",1)</v>
      </c>
      <c r="C131" s="27" t="s">
        <v>302</v>
      </c>
      <c r="D131" s="112" t="s">
        <v>303</v>
      </c>
      <c r="E131" s="111" t="s">
        <v>304</v>
      </c>
      <c r="F131" s="113" t="s">
        <v>305</v>
      </c>
      <c r="G131" s="99">
        <v>100</v>
      </c>
      <c r="H131" s="99">
        <v>2</v>
      </c>
      <c r="I131" s="99">
        <v>200</v>
      </c>
      <c r="J131" s="137">
        <v>0.13</v>
      </c>
      <c r="K131" s="137">
        <v>0.26</v>
      </c>
      <c r="L131" s="139">
        <v>15.02</v>
      </c>
      <c r="M131" s="140">
        <v>30.04</v>
      </c>
    </row>
    <row r="132" ht="120" customHeight="1" spans="1:13">
      <c r="A132" s="95"/>
      <c r="B132" s="104" t="str">
        <f>_xlfn.DISPIMG("ID_396603E8D5CC439E8CF01194F8A95CFE",1)</f>
        <v>=DISPIMG("ID_396603E8D5CC439E8CF01194F8A95CFE",1)</v>
      </c>
      <c r="C132" s="27" t="s">
        <v>306</v>
      </c>
      <c r="D132" s="112" t="s">
        <v>307</v>
      </c>
      <c r="E132" s="111" t="s">
        <v>308</v>
      </c>
      <c r="F132" s="113" t="s">
        <v>309</v>
      </c>
      <c r="G132" s="99">
        <v>25</v>
      </c>
      <c r="H132" s="99">
        <v>4</v>
      </c>
      <c r="I132" s="99">
        <v>100</v>
      </c>
      <c r="J132" s="99">
        <v>0.039</v>
      </c>
      <c r="K132" s="99">
        <f>J132*H132</f>
        <v>0.156</v>
      </c>
      <c r="L132" s="137">
        <v>12.26</v>
      </c>
      <c r="M132" s="137">
        <v>49.04</v>
      </c>
    </row>
    <row r="133" ht="120" customHeight="1" spans="1:13">
      <c r="A133" s="95"/>
      <c r="B133" s="104" t="str">
        <f>_xlfn.DISPIMG("ID_35E2B7219C014FCAAC4678644E129B22",1)</f>
        <v>=DISPIMG("ID_35E2B7219C014FCAAC4678644E129B22",1)</v>
      </c>
      <c r="C133" s="27" t="s">
        <v>306</v>
      </c>
      <c r="D133" s="29" t="s">
        <v>310</v>
      </c>
      <c r="E133" s="111" t="s">
        <v>311</v>
      </c>
      <c r="F133" s="113" t="s">
        <v>309</v>
      </c>
      <c r="G133" s="99">
        <v>25</v>
      </c>
      <c r="H133" s="99">
        <v>4</v>
      </c>
      <c r="I133" s="99">
        <v>100</v>
      </c>
      <c r="J133" s="99">
        <v>0.039</v>
      </c>
      <c r="K133" s="99">
        <v>0.156</v>
      </c>
      <c r="L133" s="137">
        <v>11</v>
      </c>
      <c r="M133" s="137">
        <v>44</v>
      </c>
    </row>
    <row r="134" ht="120" customHeight="1" spans="1:13">
      <c r="A134" s="95"/>
      <c r="B134" s="104" t="str">
        <f>_xlfn.DISPIMG("ID_5CD62E6A10054DCAAD46E106D512F21A",1)</f>
        <v>=DISPIMG("ID_5CD62E6A10054DCAAD46E106D512F21A",1)</v>
      </c>
      <c r="C134" s="114" t="s">
        <v>312</v>
      </c>
      <c r="D134" s="29" t="s">
        <v>313</v>
      </c>
      <c r="E134" s="99" t="s">
        <v>314</v>
      </c>
      <c r="F134" s="115" t="s">
        <v>315</v>
      </c>
      <c r="G134" s="116">
        <v>49</v>
      </c>
      <c r="H134" s="116">
        <v>2</v>
      </c>
      <c r="I134" s="116">
        <v>100</v>
      </c>
      <c r="J134" s="99">
        <v>0.041</v>
      </c>
      <c r="K134" s="99">
        <v>0.082</v>
      </c>
      <c r="L134" s="139">
        <v>11.68</v>
      </c>
      <c r="M134" s="139">
        <v>23.36</v>
      </c>
    </row>
    <row r="135" ht="120" customHeight="1" spans="1:13">
      <c r="A135" s="95"/>
      <c r="B135" s="104" t="str">
        <f>_xlfn.DISPIMG("ID_26B4220EE5EE408D9DD19B0FB36F4D72",1)</f>
        <v>=DISPIMG("ID_26B4220EE5EE408D9DD19B0FB36F4D72",1)</v>
      </c>
      <c r="C135" s="117" t="s">
        <v>316</v>
      </c>
      <c r="D135" s="29" t="s">
        <v>317</v>
      </c>
      <c r="E135" s="99" t="s">
        <v>318</v>
      </c>
      <c r="F135" s="115" t="s">
        <v>319</v>
      </c>
      <c r="G135" s="116">
        <v>49</v>
      </c>
      <c r="H135" s="116">
        <v>2</v>
      </c>
      <c r="I135" s="116">
        <v>100</v>
      </c>
      <c r="J135" s="99">
        <v>0.04</v>
      </c>
      <c r="K135" s="99">
        <v>0.08</v>
      </c>
      <c r="L135" s="139">
        <v>12.03</v>
      </c>
      <c r="M135" s="141">
        <v>24.06</v>
      </c>
    </row>
    <row r="136" ht="120" customHeight="1" spans="1:13">
      <c r="A136" s="95"/>
      <c r="B136" s="118" t="str">
        <f>_xlfn.DISPIMG("ID_8EB57CB7AD49407F8CC5CC1CA5D4A5B0",1)</f>
        <v>=DISPIMG("ID_8EB57CB7AD49407F8CC5CC1CA5D4A5B0",1)</v>
      </c>
      <c r="C136" s="117" t="s">
        <v>320</v>
      </c>
      <c r="D136" s="52" t="s">
        <v>321</v>
      </c>
      <c r="E136" s="99" t="s">
        <v>322</v>
      </c>
      <c r="F136" s="29" t="s">
        <v>323</v>
      </c>
      <c r="G136" s="116">
        <v>25</v>
      </c>
      <c r="H136" s="116">
        <v>1</v>
      </c>
      <c r="I136" s="116">
        <v>25</v>
      </c>
      <c r="J136" s="99">
        <v>0.045</v>
      </c>
      <c r="K136" s="99">
        <v>0.045</v>
      </c>
      <c r="L136" s="139">
        <v>6.3</v>
      </c>
      <c r="M136" s="139">
        <v>6.3</v>
      </c>
    </row>
    <row r="137" ht="120" customHeight="1" spans="1:13">
      <c r="A137" s="95"/>
      <c r="B137" s="118" t="str">
        <f>_xlfn.DISPIMG("ID_42F35F9365F14FEC834CF18B388EEBAF",1)</f>
        <v>=DISPIMG("ID_42F35F9365F14FEC834CF18B388EEBAF",1)</v>
      </c>
      <c r="C137" s="119" t="s">
        <v>324</v>
      </c>
      <c r="D137" s="52" t="s">
        <v>325</v>
      </c>
      <c r="E137" s="120" t="s">
        <v>326</v>
      </c>
      <c r="F137" s="29" t="s">
        <v>323</v>
      </c>
      <c r="G137" s="121">
        <v>50</v>
      </c>
      <c r="H137" s="121">
        <v>1</v>
      </c>
      <c r="I137" s="121">
        <v>50</v>
      </c>
      <c r="J137" s="99">
        <v>0.045</v>
      </c>
      <c r="K137" s="99">
        <v>0.045</v>
      </c>
      <c r="L137" s="142">
        <v>11.26</v>
      </c>
      <c r="M137" s="142">
        <v>11.26</v>
      </c>
    </row>
    <row r="138" ht="120" customHeight="1" spans="1:13">
      <c r="A138" s="95"/>
      <c r="B138" s="122" t="str">
        <f>_xlfn.DISPIMG("ID_2EFB22B2F8524E74BCEBAFEF3A141930",1)</f>
        <v>=DISPIMG("ID_2EFB22B2F8524E74BCEBAFEF3A141930",1)</v>
      </c>
      <c r="C138" s="114" t="s">
        <v>327</v>
      </c>
      <c r="D138" s="29" t="s">
        <v>328</v>
      </c>
      <c r="E138" s="99" t="s">
        <v>329</v>
      </c>
      <c r="F138" s="115" t="s">
        <v>330</v>
      </c>
      <c r="G138" s="99">
        <v>100</v>
      </c>
      <c r="H138" s="120">
        <v>1</v>
      </c>
      <c r="I138" s="99">
        <v>100</v>
      </c>
      <c r="J138" s="143">
        <v>0.018</v>
      </c>
      <c r="K138" s="143">
        <v>0.018</v>
      </c>
      <c r="L138" s="142">
        <v>4.6</v>
      </c>
      <c r="M138" s="142">
        <v>4.6</v>
      </c>
    </row>
    <row r="139" ht="120" customHeight="1" spans="1:13">
      <c r="A139" s="95"/>
      <c r="B139" s="122" t="str">
        <f>_xlfn.DISPIMG("ID_85D374AD8B674C88A8220C223DC93E79",1)</f>
        <v>=DISPIMG("ID_85D374AD8B674C88A8220C223DC93E79",1)</v>
      </c>
      <c r="C139" s="114" t="s">
        <v>331</v>
      </c>
      <c r="D139" s="29" t="s">
        <v>332</v>
      </c>
      <c r="E139" s="99" t="s">
        <v>329</v>
      </c>
      <c r="F139" s="115" t="s">
        <v>330</v>
      </c>
      <c r="G139" s="99">
        <v>100</v>
      </c>
      <c r="H139" s="123"/>
      <c r="I139" s="99">
        <v>100</v>
      </c>
      <c r="J139" s="144"/>
      <c r="K139" s="144"/>
      <c r="L139" s="145"/>
      <c r="M139" s="145"/>
    </row>
    <row r="140" ht="120" customHeight="1" spans="1:13">
      <c r="A140" s="95"/>
      <c r="B140" s="122" t="str">
        <f>_xlfn.DISPIMG("ID_B43FA7F94A314505BB2BA64B8F9DD950",1)</f>
        <v>=DISPIMG("ID_B43FA7F94A314505BB2BA64B8F9DD950",1)</v>
      </c>
      <c r="C140" s="114" t="s">
        <v>312</v>
      </c>
      <c r="D140" s="29" t="s">
        <v>313</v>
      </c>
      <c r="E140" s="99" t="s">
        <v>329</v>
      </c>
      <c r="F140" s="115" t="s">
        <v>315</v>
      </c>
      <c r="G140" s="99">
        <v>2</v>
      </c>
      <c r="H140" s="123"/>
      <c r="I140" s="99">
        <v>100</v>
      </c>
      <c r="J140" s="144"/>
      <c r="K140" s="144"/>
      <c r="L140" s="145"/>
      <c r="M140" s="145"/>
    </row>
    <row r="141" ht="120" customHeight="1" spans="1:13">
      <c r="A141" s="95"/>
      <c r="B141" s="122" t="str">
        <f>_xlfn.DISPIMG("ID_8ADCB2604FAA4C2BBDA3A40AD5834831",1)</f>
        <v>=DISPIMG("ID_8ADCB2604FAA4C2BBDA3A40AD5834831",1)</v>
      </c>
      <c r="C141" s="117" t="s">
        <v>316</v>
      </c>
      <c r="D141" s="29" t="s">
        <v>317</v>
      </c>
      <c r="E141" s="99" t="s">
        <v>329</v>
      </c>
      <c r="F141" s="115" t="s">
        <v>319</v>
      </c>
      <c r="G141" s="99">
        <v>2</v>
      </c>
      <c r="H141" s="111"/>
      <c r="I141" s="99">
        <v>100</v>
      </c>
      <c r="J141" s="98"/>
      <c r="K141" s="98"/>
      <c r="L141" s="137"/>
      <c r="M141" s="137"/>
    </row>
    <row r="142" ht="120" customHeight="1" spans="1:13">
      <c r="A142" s="23" t="s">
        <v>333</v>
      </c>
      <c r="B142" s="30"/>
      <c r="C142" s="28" t="s">
        <v>334</v>
      </c>
      <c r="D142" s="28" t="s">
        <v>335</v>
      </c>
      <c r="E142" s="28" t="s">
        <v>336</v>
      </c>
      <c r="F142" s="28" t="s">
        <v>337</v>
      </c>
      <c r="G142" s="28">
        <v>6</v>
      </c>
      <c r="H142" s="28">
        <v>17</v>
      </c>
      <c r="I142" s="28">
        <v>102</v>
      </c>
      <c r="J142" s="28">
        <v>0.108</v>
      </c>
      <c r="K142" s="28">
        <f>J142*H142</f>
        <v>1.836</v>
      </c>
      <c r="L142" s="67">
        <v>15</v>
      </c>
      <c r="M142" s="67">
        <v>18</v>
      </c>
    </row>
    <row r="143" ht="120" customHeight="1" spans="1:13">
      <c r="A143" s="124" t="s">
        <v>338</v>
      </c>
      <c r="B143" s="125"/>
      <c r="C143" s="126" t="s">
        <v>339</v>
      </c>
      <c r="D143" s="127" t="s">
        <v>340</v>
      </c>
      <c r="E143" s="127" t="s">
        <v>341</v>
      </c>
      <c r="F143" s="127" t="s">
        <v>342</v>
      </c>
      <c r="G143" s="127">
        <v>6</v>
      </c>
      <c r="H143" s="127">
        <v>9</v>
      </c>
      <c r="I143" s="127">
        <v>54</v>
      </c>
      <c r="J143" s="127">
        <v>0.17</v>
      </c>
      <c r="K143" s="127">
        <v>1.53</v>
      </c>
      <c r="L143" s="146">
        <v>15.5</v>
      </c>
      <c r="M143" s="146">
        <v>139.5</v>
      </c>
    </row>
    <row r="144" ht="120" customHeight="1" spans="1:13">
      <c r="A144" s="29" t="s">
        <v>343</v>
      </c>
      <c r="B144" s="128"/>
      <c r="C144" s="32" t="s">
        <v>344</v>
      </c>
      <c r="D144" s="32" t="s">
        <v>345</v>
      </c>
      <c r="E144" s="28" t="s">
        <v>346</v>
      </c>
      <c r="F144" s="32" t="s">
        <v>347</v>
      </c>
      <c r="G144" s="129">
        <v>1</v>
      </c>
      <c r="H144" s="129">
        <v>1</v>
      </c>
      <c r="I144" s="129">
        <v>1</v>
      </c>
      <c r="J144" s="32">
        <v>0.33</v>
      </c>
      <c r="K144" s="32">
        <v>0.33</v>
      </c>
      <c r="L144" s="81">
        <v>155</v>
      </c>
      <c r="M144" s="81">
        <v>155</v>
      </c>
    </row>
    <row r="145" ht="120" customHeight="1" spans="1:13">
      <c r="A145" s="29"/>
      <c r="B145" s="130"/>
      <c r="C145" s="28"/>
      <c r="D145" s="28"/>
      <c r="E145" s="28" t="s">
        <v>348</v>
      </c>
      <c r="F145" s="28"/>
      <c r="G145" s="131"/>
      <c r="H145" s="131"/>
      <c r="I145" s="131"/>
      <c r="J145" s="28"/>
      <c r="K145" s="28"/>
      <c r="L145" s="79"/>
      <c r="M145" s="79"/>
    </row>
    <row r="146" ht="120" customHeight="1" spans="1:13">
      <c r="A146" s="29"/>
      <c r="B146" s="132"/>
      <c r="C146" s="27" t="s">
        <v>349</v>
      </c>
      <c r="D146" s="28" t="s">
        <v>350</v>
      </c>
      <c r="E146" s="28" t="s">
        <v>351</v>
      </c>
      <c r="F146" s="28" t="s">
        <v>116</v>
      </c>
      <c r="G146" s="133">
        <v>1</v>
      </c>
      <c r="H146" s="133">
        <v>1</v>
      </c>
      <c r="I146" s="133">
        <v>1</v>
      </c>
      <c r="J146" s="28">
        <v>0.1</v>
      </c>
      <c r="K146" s="28">
        <v>0.1</v>
      </c>
      <c r="L146" s="66">
        <v>45</v>
      </c>
      <c r="M146" s="66">
        <v>45</v>
      </c>
    </row>
    <row r="147" ht="120" customHeight="1" spans="1:13">
      <c r="A147" s="134" t="s">
        <v>352</v>
      </c>
      <c r="B147" s="13"/>
      <c r="C147" s="135" t="s">
        <v>353</v>
      </c>
      <c r="D147" s="135" t="s">
        <v>354</v>
      </c>
      <c r="E147" s="134" t="s">
        <v>355</v>
      </c>
      <c r="F147" s="134" t="s">
        <v>129</v>
      </c>
      <c r="G147" s="134">
        <v>5</v>
      </c>
      <c r="H147" s="134">
        <v>1</v>
      </c>
      <c r="I147" s="134">
        <v>5</v>
      </c>
      <c r="J147" s="134">
        <v>0.003</v>
      </c>
      <c r="K147" s="134">
        <v>0.003</v>
      </c>
      <c r="L147" s="134">
        <v>5</v>
      </c>
      <c r="M147" s="134">
        <v>5</v>
      </c>
    </row>
    <row r="148" ht="120" customHeight="1" spans="8:13">
      <c r="H148" s="136">
        <f>SUM(H5:H147)</f>
        <v>552</v>
      </c>
      <c r="I148" s="136"/>
      <c r="J148" s="136"/>
      <c r="K148" s="136">
        <f>SUM(K5:K147)</f>
        <v>63.017574</v>
      </c>
      <c r="L148" s="136"/>
      <c r="M148" s="136">
        <f>SUM(M5:M147)</f>
        <v>12007.76</v>
      </c>
    </row>
    <row r="149" ht="120" customHeight="1"/>
    <row r="150" ht="120" customHeight="1"/>
    <row r="151" ht="120" customHeight="1"/>
    <row r="152" ht="120" customHeight="1"/>
    <row r="153" ht="120" customHeight="1"/>
    <row r="154" ht="120" customHeight="1"/>
    <row r="155" ht="120" customHeight="1"/>
    <row r="156" ht="120" customHeight="1"/>
    <row r="157" ht="120" customHeight="1"/>
    <row r="158" ht="120" customHeight="1"/>
    <row r="159" ht="120" customHeight="1"/>
    <row r="160" ht="120" customHeight="1"/>
    <row r="161" ht="120" customHeight="1"/>
    <row r="162" ht="120" customHeight="1"/>
    <row r="163" ht="120" customHeight="1"/>
    <row r="164" ht="120" customHeight="1"/>
    <row r="165" ht="120" customHeight="1"/>
    <row r="166" ht="120" customHeight="1"/>
    <row r="167" ht="120" customHeight="1"/>
    <row r="168" ht="120" customHeight="1"/>
    <row r="169" ht="120" customHeight="1"/>
    <row r="170" ht="120" customHeight="1"/>
    <row r="171" ht="120" customHeight="1"/>
    <row r="172" ht="120" customHeight="1"/>
    <row r="173" ht="120" customHeight="1"/>
    <row r="174" ht="120" customHeight="1"/>
    <row r="175" ht="120" customHeight="1"/>
    <row r="176" ht="120" customHeight="1"/>
    <row r="177" ht="120" customHeight="1"/>
    <row r="178" ht="120" customHeight="1"/>
    <row r="179" ht="120" customHeight="1"/>
    <row r="180" ht="120" customHeight="1"/>
    <row r="181" ht="120" customHeight="1"/>
    <row r="182" ht="120" customHeight="1"/>
    <row r="183" ht="120" customHeight="1"/>
    <row r="184" ht="120" customHeight="1"/>
    <row r="185" ht="120" customHeight="1"/>
    <row r="186" ht="120" customHeight="1"/>
    <row r="187" ht="120" customHeight="1"/>
    <row r="188" ht="120" customHeight="1"/>
    <row r="189" ht="120" customHeight="1"/>
    <row r="190" ht="120" customHeight="1"/>
    <row r="191" ht="120" customHeight="1"/>
    <row r="192" ht="120" customHeight="1"/>
    <row r="193" ht="120" customHeight="1"/>
    <row r="194" ht="120" customHeight="1"/>
    <row r="195" ht="120" customHeight="1"/>
    <row r="196" ht="120" customHeight="1"/>
    <row r="197" ht="120" customHeight="1"/>
    <row r="198" ht="120" customHeight="1"/>
    <row r="199" ht="120" customHeight="1"/>
    <row r="200" ht="120" customHeight="1"/>
    <row r="201" ht="120" customHeight="1"/>
    <row r="202" ht="120" customHeight="1"/>
    <row r="203" ht="120" customHeight="1"/>
    <row r="204" ht="120" customHeight="1"/>
    <row r="205" ht="120" customHeight="1"/>
    <row r="206" ht="120" customHeight="1"/>
    <row r="207" ht="120" customHeight="1"/>
    <row r="208" ht="120" customHeight="1"/>
    <row r="209" ht="120" customHeight="1"/>
    <row r="210" ht="120" customHeight="1"/>
    <row r="211" ht="120" customHeight="1"/>
    <row r="212" ht="120" customHeight="1"/>
    <row r="213" ht="120" customHeight="1"/>
    <row r="214" ht="120" customHeight="1"/>
    <row r="215" ht="120" customHeight="1"/>
    <row r="216" ht="120" customHeight="1"/>
    <row r="217" ht="120" customHeight="1"/>
    <row r="218" ht="120" customHeight="1"/>
    <row r="219" ht="120" customHeight="1"/>
    <row r="220" ht="120" customHeight="1"/>
    <row r="221" ht="120" customHeight="1"/>
    <row r="222" ht="120" customHeight="1"/>
    <row r="223" ht="120" customHeight="1"/>
    <row r="224" ht="120" customHeight="1"/>
    <row r="225" ht="120" customHeight="1"/>
    <row r="226" ht="120" customHeight="1"/>
    <row r="227" ht="120" customHeight="1"/>
    <row r="228" ht="120" customHeight="1"/>
    <row r="229" ht="120" customHeight="1"/>
    <row r="230" ht="120" customHeight="1"/>
    <row r="231" ht="120" customHeight="1"/>
    <row r="232" ht="120" customHeight="1"/>
    <row r="233" ht="120" customHeight="1"/>
    <row r="234" ht="120" customHeight="1"/>
    <row r="235" ht="120" customHeight="1"/>
    <row r="236" ht="120" customHeight="1"/>
    <row r="237" ht="120" customHeight="1"/>
    <row r="238" ht="120" customHeight="1"/>
    <row r="239" ht="120" customHeight="1"/>
    <row r="240" ht="120" customHeight="1"/>
    <row r="241" ht="120" customHeight="1"/>
    <row r="242" ht="120" customHeight="1"/>
    <row r="243" ht="120" customHeight="1"/>
    <row r="244" ht="120" customHeight="1"/>
    <row r="245" ht="120" customHeight="1"/>
    <row r="246" ht="120" customHeight="1"/>
    <row r="247" ht="120" customHeight="1"/>
    <row r="248" ht="120" customHeight="1"/>
    <row r="249" ht="120" customHeight="1"/>
    <row r="250" ht="120" customHeight="1"/>
    <row r="251" ht="120" customHeight="1"/>
    <row r="252" ht="120" customHeight="1"/>
    <row r="253" ht="120" customHeight="1"/>
    <row r="254" ht="120" customHeight="1"/>
    <row r="255" ht="120" customHeight="1"/>
    <row r="256" ht="120" customHeight="1"/>
    <row r="257" ht="120" customHeight="1"/>
    <row r="258" ht="120" customHeight="1"/>
    <row r="259" ht="120" customHeight="1"/>
    <row r="260" ht="120" customHeight="1"/>
    <row r="261" ht="120" customHeight="1"/>
    <row r="262" ht="120" customHeight="1"/>
    <row r="263" ht="120" customHeight="1"/>
    <row r="264" ht="120" customHeight="1"/>
    <row r="265" ht="120" customHeight="1"/>
    <row r="266" ht="120" customHeight="1"/>
    <row r="267" ht="120" customHeight="1"/>
    <row r="268" ht="120" customHeight="1"/>
    <row r="269" ht="120" customHeight="1"/>
    <row r="270" ht="120" customHeight="1"/>
    <row r="528" ht="120" customHeight="1"/>
    <row r="529" ht="120" customHeight="1"/>
    <row r="530" ht="120" customHeight="1"/>
    <row r="531" ht="120" customHeight="1"/>
    <row r="532" ht="120" customHeight="1"/>
    <row r="533" ht="120" customHeight="1"/>
    <row r="534" ht="120" customHeight="1"/>
    <row r="535" ht="120" customHeight="1"/>
    <row r="536" ht="120" customHeight="1"/>
    <row r="537" ht="120" customHeight="1"/>
    <row r="538" ht="120" customHeight="1"/>
    <row r="539" ht="120" customHeight="1"/>
    <row r="540" ht="120" customHeight="1"/>
    <row r="541" ht="120" customHeight="1"/>
    <row r="542" ht="120" customHeight="1"/>
    <row r="543" ht="120" customHeight="1"/>
    <row r="544" ht="120" customHeight="1"/>
    <row r="545" ht="120" customHeight="1"/>
    <row r="546" ht="120" customHeight="1"/>
    <row r="547" ht="120" customHeight="1"/>
    <row r="548" ht="120" customHeight="1"/>
    <row r="549" ht="120" customHeight="1"/>
    <row r="550" ht="120" customHeight="1"/>
    <row r="551" ht="120" customHeight="1"/>
    <row r="552" ht="120" customHeight="1"/>
    <row r="553" ht="120" customHeight="1"/>
    <row r="554" ht="120" customHeight="1"/>
    <row r="555" ht="120" customHeight="1"/>
    <row r="556" ht="120" customHeight="1"/>
    <row r="557" ht="120" customHeight="1"/>
    <row r="558" ht="120" customHeight="1"/>
    <row r="559" ht="120" customHeight="1"/>
    <row r="560" ht="120" customHeight="1"/>
    <row r="561" ht="120" customHeight="1"/>
    <row r="562" ht="120" customHeight="1"/>
    <row r="563" ht="120" customHeight="1"/>
    <row r="564" ht="120" customHeight="1"/>
    <row r="565" ht="120" customHeight="1"/>
    <row r="566" ht="120" customHeight="1"/>
    <row r="567" ht="120" customHeight="1"/>
    <row r="568" ht="120" customHeight="1"/>
    <row r="569" ht="120" customHeight="1"/>
    <row r="570" ht="120" customHeight="1"/>
    <row r="571" ht="120" customHeight="1"/>
    <row r="572" ht="120" customHeight="1"/>
    <row r="573" ht="120" customHeight="1"/>
    <row r="574" ht="120" customHeight="1"/>
    <row r="575" ht="120" customHeight="1"/>
    <row r="576" ht="120" customHeight="1"/>
    <row r="577" ht="120" customHeight="1"/>
    <row r="578" ht="120" customHeight="1"/>
    <row r="579" ht="120" customHeight="1"/>
    <row r="580" ht="120" customHeight="1"/>
    <row r="581" ht="120" customHeight="1"/>
    <row r="582" ht="120" customHeight="1"/>
    <row r="583" ht="120" customHeight="1"/>
    <row r="584" ht="120" customHeight="1"/>
    <row r="585" ht="120" customHeight="1"/>
    <row r="586" ht="120" customHeight="1"/>
    <row r="587" ht="120" customHeight="1"/>
    <row r="588" ht="120" customHeight="1"/>
    <row r="589" ht="120" customHeight="1"/>
    <row r="590" ht="120" customHeight="1"/>
    <row r="591" ht="120" customHeight="1"/>
    <row r="592" ht="120" customHeight="1"/>
    <row r="593" ht="120" customHeight="1"/>
    <row r="594" ht="120" customHeight="1"/>
    <row r="595" ht="120" customHeight="1"/>
    <row r="596" ht="120" customHeight="1"/>
    <row r="597" ht="120" customHeight="1"/>
    <row r="598" ht="120" customHeight="1"/>
    <row r="599" ht="120" customHeight="1"/>
    <row r="600" ht="120" customHeight="1"/>
    <row r="601" ht="120" customHeight="1"/>
    <row r="602" ht="120" customHeight="1"/>
    <row r="603" ht="120" customHeight="1"/>
    <row r="604" ht="120" customHeight="1"/>
    <row r="605" ht="120" customHeight="1"/>
    <row r="606" ht="120" customHeight="1"/>
    <row r="607" ht="120" customHeight="1"/>
    <row r="608" ht="120" customHeight="1"/>
    <row r="609" ht="120" customHeight="1"/>
    <row r="610" ht="120" customHeight="1"/>
    <row r="611" ht="120" customHeight="1"/>
    <row r="612" ht="120" customHeight="1"/>
    <row r="613" ht="120" customHeight="1"/>
    <row r="614" ht="120" customHeight="1"/>
    <row r="615" ht="120" customHeight="1"/>
    <row r="616" ht="120" customHeight="1"/>
    <row r="617" ht="120" customHeight="1"/>
    <row r="618" ht="120" customHeight="1"/>
    <row r="619" ht="120" customHeight="1"/>
  </sheetData>
  <mergeCells count="78">
    <mergeCell ref="A1:M1"/>
    <mergeCell ref="N1:Y1"/>
    <mergeCell ref="A2:J2"/>
    <mergeCell ref="A3:J3"/>
    <mergeCell ref="A6:A7"/>
    <mergeCell ref="A8:A9"/>
    <mergeCell ref="A10:A11"/>
    <mergeCell ref="A12:A17"/>
    <mergeCell ref="A20:A21"/>
    <mergeCell ref="A22:A40"/>
    <mergeCell ref="A41:A42"/>
    <mergeCell ref="A44:A45"/>
    <mergeCell ref="A47:A58"/>
    <mergeCell ref="A60:A61"/>
    <mergeCell ref="A62:A64"/>
    <mergeCell ref="A65:A68"/>
    <mergeCell ref="A70:A71"/>
    <mergeCell ref="A72:A73"/>
    <mergeCell ref="A75:A82"/>
    <mergeCell ref="A83:A102"/>
    <mergeCell ref="A103:A124"/>
    <mergeCell ref="A126:A128"/>
    <mergeCell ref="A130:A141"/>
    <mergeCell ref="A144:A146"/>
    <mergeCell ref="B75:B82"/>
    <mergeCell ref="C144:C145"/>
    <mergeCell ref="D144:D145"/>
    <mergeCell ref="F144:F145"/>
    <mergeCell ref="G144:G145"/>
    <mergeCell ref="H13:H15"/>
    <mergeCell ref="H16:H17"/>
    <mergeCell ref="H20:H21"/>
    <mergeCell ref="H28:H29"/>
    <mergeCell ref="H37:H40"/>
    <mergeCell ref="H48:H55"/>
    <mergeCell ref="H57:H58"/>
    <mergeCell ref="H126:H128"/>
    <mergeCell ref="H138:H141"/>
    <mergeCell ref="H144:H145"/>
    <mergeCell ref="I48:I55"/>
    <mergeCell ref="I57:I58"/>
    <mergeCell ref="I144:I145"/>
    <mergeCell ref="J13:J15"/>
    <mergeCell ref="J16:J17"/>
    <mergeCell ref="J20:J21"/>
    <mergeCell ref="J28:J29"/>
    <mergeCell ref="J37:J40"/>
    <mergeCell ref="J57:J58"/>
    <mergeCell ref="J138:J141"/>
    <mergeCell ref="J144:J145"/>
    <mergeCell ref="K13:K15"/>
    <mergeCell ref="K16:K17"/>
    <mergeCell ref="K20:K21"/>
    <mergeCell ref="K28:K29"/>
    <mergeCell ref="K37:K40"/>
    <mergeCell ref="K48:K55"/>
    <mergeCell ref="K57:K58"/>
    <mergeCell ref="K138:K141"/>
    <mergeCell ref="K144:K145"/>
    <mergeCell ref="L13:L15"/>
    <mergeCell ref="L16:L17"/>
    <mergeCell ref="L20:L21"/>
    <mergeCell ref="L28:L29"/>
    <mergeCell ref="L37:L40"/>
    <mergeCell ref="L48:L55"/>
    <mergeCell ref="L57:L58"/>
    <mergeCell ref="L138:L141"/>
    <mergeCell ref="L144:L145"/>
    <mergeCell ref="M13:M15"/>
    <mergeCell ref="M16:M17"/>
    <mergeCell ref="M20:M21"/>
    <mergeCell ref="M28:M29"/>
    <mergeCell ref="M37:M40"/>
    <mergeCell ref="M48:M55"/>
    <mergeCell ref="M57:M58"/>
    <mergeCell ref="M138:M141"/>
    <mergeCell ref="M144:M145"/>
    <mergeCell ref="N2:Y3"/>
  </mergeCell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Hoja1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Miguel Villegas Perez</dc:creator>
  <cp:lastModifiedBy>微信用户</cp:lastModifiedBy>
  <dcterms:created xsi:type="dcterms:W3CDTF">2023-08-30T06:06:00Z</dcterms:created>
  <dcterms:modified xsi:type="dcterms:W3CDTF">2025-10-18T04:00:39Z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166EBB82235D47E096A8462300F10DF3_13</vt:lpwstr>
  </property>
  <property fmtid="{D5CDD505-2E9C-101B-9397-08002B2CF9AE}" pid="3" name="KSOProductBuildVer">
    <vt:lpwstr>2052-12.1.0.23125</vt:lpwstr>
  </property>
</Properties>
</file>